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5079_642fde9a24f76" sheetId="1" r:id="rId1"/>
  </sheets>
  <definedNames>
    <definedName name="_xlnm.Print_Titles" localSheetId="0">'5079_642fde9a24f76'!$3:$3</definedName>
    <definedName name="_xlnm._FilterDatabase" localSheetId="0" hidden="1">'5079_642fde9a24f76'!$C$3:$C$313</definedName>
  </definedNames>
  <calcPr fullCalcOnLoad="1"/>
</workbook>
</file>

<file path=xl/sharedStrings.xml><?xml version="1.0" encoding="utf-8"?>
<sst xmlns="http://schemas.openxmlformats.org/spreadsheetml/2006/main" count="5" uniqueCount="5">
  <si>
    <t>附件1</t>
  </si>
  <si>
    <t xml:space="preserve">定安县2023年考核招聘事业单位工作人员入围                  面试资格复审人员名单
</t>
  </si>
  <si>
    <t>序号</t>
  </si>
  <si>
    <t>姓名</t>
  </si>
  <si>
    <t>报考号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</si>
</sst>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3"/>
  <sheetViews>
    <sheetView tabSelected="1" workbookViewId="0" topLeftCell="A304">
      <selection activeCell="C320" sqref="C320"/>
    </sheetView>
  </sheetViews>
  <sheetFormatPr defaultColWidth="9.00390625" defaultRowHeight="15"/>
  <cols>
    <col min="1" max="1" width="15.421875" style="1" customWidth="1"/>
    <col min="2" max="2" width="29.421875" style="0" customWidth="1"/>
    <col min="3" max="3" width="38.140625" style="0" customWidth="1"/>
  </cols>
  <sheetData>
    <row r="1" ht="13.5">
      <c r="A1" t="s">
        <v>0</v>
      </c>
    </row>
    <row r="2" spans="1:3" ht="42" customHeight="1">
      <c r="A2" s="2" t="s">
        <v>1</v>
      </c>
      <c r="B2" s="3"/>
      <c r="C2" s="4"/>
    </row>
    <row r="3" spans="1:3" ht="24.75" customHeight="1">
      <c r="A3" s="5" t="s">
        <v>2</v>
      </c>
      <c r="B3" s="6" t="s">
        <v>3</v>
      </c>
      <c r="C3" s="6" t="s">
        <v>4</v>
      </c>
    </row>
    <row r="4" spans="1:3" ht="24.75" customHeight="1">
      <c r="A4" s="1">
        <v>1</v>
      </c>
      <c r="B4" s="7" t="str">
        <f>"郑治沧"</f>
        <v>郑治沧</v>
      </c>
      <c r="C4" s="7" t="str">
        <f>"50792023040118150194524"</f>
        <v>50792023040118150194524</v>
      </c>
    </row>
    <row r="5" spans="1:3" ht="24.75" customHeight="1">
      <c r="A5" s="1">
        <v>2</v>
      </c>
      <c r="B5" s="8" t="str">
        <f>"陈沼龙"</f>
        <v>陈沼龙</v>
      </c>
      <c r="C5" s="7" t="str">
        <f>"50792023040209094896651"</f>
        <v>50792023040209094896651</v>
      </c>
    </row>
    <row r="6" spans="1:3" ht="24.75" customHeight="1">
      <c r="A6" s="1">
        <v>3</v>
      </c>
      <c r="B6" s="8" t="str">
        <f>"成霏雪"</f>
        <v>成霏雪</v>
      </c>
      <c r="C6" s="7" t="str">
        <f>"50792023040214164998445"</f>
        <v>50792023040214164998445</v>
      </c>
    </row>
    <row r="7" spans="1:3" ht="24.75" customHeight="1">
      <c r="A7" s="1">
        <v>4</v>
      </c>
      <c r="B7" s="8" t="str">
        <f>"陈婷"</f>
        <v>陈婷</v>
      </c>
      <c r="C7" s="7" t="str">
        <f>"50792023040218211599737"</f>
        <v>50792023040218211599737</v>
      </c>
    </row>
    <row r="8" spans="1:3" ht="24.75" customHeight="1">
      <c r="A8" s="1">
        <v>5</v>
      </c>
      <c r="B8" s="8" t="str">
        <f>"王之原"</f>
        <v>王之原</v>
      </c>
      <c r="C8" s="7" t="str">
        <f>"507920230403185609109386"</f>
        <v>507920230403185609109386</v>
      </c>
    </row>
    <row r="9" spans="1:3" ht="24.75" customHeight="1">
      <c r="A9" s="1">
        <v>6</v>
      </c>
      <c r="B9" s="8" t="str">
        <f>"谭芊"</f>
        <v>谭芊</v>
      </c>
      <c r="C9" s="7" t="str">
        <f>"507920230406093511114862"</f>
        <v>507920230406093511114862</v>
      </c>
    </row>
    <row r="10" spans="1:3" ht="24.75" customHeight="1">
      <c r="A10" s="1">
        <v>7</v>
      </c>
      <c r="B10" s="8" t="str">
        <f>"洪丽秋"</f>
        <v>洪丽秋</v>
      </c>
      <c r="C10" s="7" t="str">
        <f>"50792023040110353791675"</f>
        <v>50792023040110353791675</v>
      </c>
    </row>
    <row r="11" spans="1:3" ht="24.75" customHeight="1">
      <c r="A11" s="1">
        <v>8</v>
      </c>
      <c r="B11" s="8" t="str">
        <f>"王丽雯"</f>
        <v>王丽雯</v>
      </c>
      <c r="C11" s="7" t="str">
        <f>"50792023040112554192845"</f>
        <v>50792023040112554192845</v>
      </c>
    </row>
    <row r="12" spans="1:3" ht="24.75" customHeight="1">
      <c r="A12" s="1">
        <v>9</v>
      </c>
      <c r="B12" s="8" t="str">
        <f>"叶艳梨"</f>
        <v>叶艳梨</v>
      </c>
      <c r="C12" s="7" t="str">
        <f>"50792023040113192193019"</f>
        <v>50792023040113192193019</v>
      </c>
    </row>
    <row r="13" spans="1:3" ht="24.75" customHeight="1">
      <c r="A13" s="1">
        <v>10</v>
      </c>
      <c r="B13" s="8" t="str">
        <f>"符定衡"</f>
        <v>符定衡</v>
      </c>
      <c r="C13" s="7" t="str">
        <f>"50792023040113294593106"</f>
        <v>50792023040113294593106</v>
      </c>
    </row>
    <row r="14" spans="1:3" ht="24.75" customHeight="1">
      <c r="A14" s="1">
        <v>11</v>
      </c>
      <c r="B14" s="8" t="str">
        <f>"林卓"</f>
        <v>林卓</v>
      </c>
      <c r="C14" s="7" t="str">
        <f>"50792023040121473695581"</f>
        <v>50792023040121473695581</v>
      </c>
    </row>
    <row r="15" spans="1:3" ht="24.75" customHeight="1">
      <c r="A15" s="1">
        <v>12</v>
      </c>
      <c r="B15" s="8" t="str">
        <f>"王诗涵"</f>
        <v>王诗涵</v>
      </c>
      <c r="C15" s="7" t="str">
        <f>"50792023040211142797406"</f>
        <v>50792023040211142797406</v>
      </c>
    </row>
    <row r="16" spans="1:3" ht="24.75" customHeight="1">
      <c r="A16" s="1">
        <v>13</v>
      </c>
      <c r="B16" s="8" t="str">
        <f>"李亚莉"</f>
        <v>李亚莉</v>
      </c>
      <c r="C16" s="7" t="str">
        <f>"50792023040211420197568"</f>
        <v>50792023040211420197568</v>
      </c>
    </row>
    <row r="17" spans="1:3" ht="24.75" customHeight="1">
      <c r="A17" s="1">
        <v>14</v>
      </c>
      <c r="B17" s="8" t="str">
        <f>"梁艺"</f>
        <v>梁艺</v>
      </c>
      <c r="C17" s="7" t="str">
        <f>"507920230402204720100546"</f>
        <v>507920230402204720100546</v>
      </c>
    </row>
    <row r="18" spans="1:3" ht="24.75" customHeight="1">
      <c r="A18" s="1">
        <v>15</v>
      </c>
      <c r="B18" s="8" t="str">
        <f>"刘赫"</f>
        <v>刘赫</v>
      </c>
      <c r="C18" s="7" t="str">
        <f>"507920230402231501101771"</f>
        <v>507920230402231501101771</v>
      </c>
    </row>
    <row r="19" spans="1:3" ht="24.75" customHeight="1">
      <c r="A19" s="1">
        <v>16</v>
      </c>
      <c r="B19" s="8" t="str">
        <f>"吕建春"</f>
        <v>吕建春</v>
      </c>
      <c r="C19" s="7" t="str">
        <f>"507920230403093221103362"</f>
        <v>507920230403093221103362</v>
      </c>
    </row>
    <row r="20" spans="1:3" ht="24.75" customHeight="1">
      <c r="A20" s="1">
        <v>17</v>
      </c>
      <c r="B20" s="8" t="str">
        <f>"蒙雨晨"</f>
        <v>蒙雨晨</v>
      </c>
      <c r="C20" s="7" t="str">
        <f>"507920230403105040104685"</f>
        <v>507920230403105040104685</v>
      </c>
    </row>
    <row r="21" spans="1:3" ht="24.75" customHeight="1">
      <c r="A21" s="1">
        <v>18</v>
      </c>
      <c r="B21" s="8" t="str">
        <f>"陈海贝"</f>
        <v>陈海贝</v>
      </c>
      <c r="C21" s="7" t="str">
        <f>"507920230403114357105359"</f>
        <v>507920230403114357105359</v>
      </c>
    </row>
    <row r="22" spans="1:3" ht="24.75" customHeight="1">
      <c r="A22" s="1">
        <v>19</v>
      </c>
      <c r="B22" s="8" t="str">
        <f>"赵婧昊"</f>
        <v>赵婧昊</v>
      </c>
      <c r="C22" s="7" t="str">
        <f>"507920230403121918105736"</f>
        <v>507920230403121918105736</v>
      </c>
    </row>
    <row r="23" spans="1:3" ht="24.75" customHeight="1">
      <c r="A23" s="1">
        <v>20</v>
      </c>
      <c r="B23" s="8" t="str">
        <f>"莫仙姬"</f>
        <v>莫仙姬</v>
      </c>
      <c r="C23" s="7" t="str">
        <f>"507920230403130330106253"</f>
        <v>507920230403130330106253</v>
      </c>
    </row>
    <row r="24" spans="1:3" ht="24.75" customHeight="1">
      <c r="A24" s="1">
        <v>21</v>
      </c>
      <c r="B24" s="8" t="str">
        <f>"吴婷婷"</f>
        <v>吴婷婷</v>
      </c>
      <c r="C24" s="7" t="str">
        <f>"507920230403133622106576"</f>
        <v>507920230403133622106576</v>
      </c>
    </row>
    <row r="25" spans="1:3" ht="24.75" customHeight="1">
      <c r="A25" s="1">
        <v>22</v>
      </c>
      <c r="B25" s="8" t="str">
        <f>"曾睆"</f>
        <v>曾睆</v>
      </c>
      <c r="C25" s="7" t="str">
        <f>"507920230403142953107046"</f>
        <v>507920230403142953107046</v>
      </c>
    </row>
    <row r="26" spans="1:3" ht="24.75" customHeight="1">
      <c r="A26" s="1">
        <v>23</v>
      </c>
      <c r="B26" s="8" t="str">
        <f>"高立豪"</f>
        <v>高立豪</v>
      </c>
      <c r="C26" s="7" t="str">
        <f>"507920230403160618108218"</f>
        <v>507920230403160618108218</v>
      </c>
    </row>
    <row r="27" spans="1:3" ht="24.75" customHeight="1">
      <c r="A27" s="1">
        <v>24</v>
      </c>
      <c r="B27" s="8" t="str">
        <f>"何婆保"</f>
        <v>何婆保</v>
      </c>
      <c r="C27" s="7" t="str">
        <f>"507920230403225823110546"</f>
        <v>507920230403225823110546</v>
      </c>
    </row>
    <row r="28" spans="1:3" ht="24.75" customHeight="1">
      <c r="A28" s="1">
        <v>25</v>
      </c>
      <c r="B28" s="8" t="str">
        <f>"高丽丽"</f>
        <v>高丽丽</v>
      </c>
      <c r="C28" s="7" t="str">
        <f>"507920230404100906111107"</f>
        <v>507920230404100906111107</v>
      </c>
    </row>
    <row r="29" spans="1:3" ht="24.75" customHeight="1">
      <c r="A29" s="1">
        <v>26</v>
      </c>
      <c r="B29" s="8" t="str">
        <f>"古寇旭"</f>
        <v>古寇旭</v>
      </c>
      <c r="C29" s="7" t="str">
        <f>"507920230404154839112045"</f>
        <v>507920230404154839112045</v>
      </c>
    </row>
    <row r="30" spans="1:3" ht="24.75" customHeight="1">
      <c r="A30" s="1">
        <v>27</v>
      </c>
      <c r="B30" s="8" t="str">
        <f>"符桂霞"</f>
        <v>符桂霞</v>
      </c>
      <c r="C30" s="7" t="str">
        <f>"507920230404221006112787"</f>
        <v>507920230404221006112787</v>
      </c>
    </row>
    <row r="31" spans="1:3" ht="24.75" customHeight="1">
      <c r="A31" s="1">
        <v>28</v>
      </c>
      <c r="B31" s="8" t="str">
        <f>"魏文慧"</f>
        <v>魏文慧</v>
      </c>
      <c r="C31" s="7" t="str">
        <f>"507920230405163051113734"</f>
        <v>507920230405163051113734</v>
      </c>
    </row>
    <row r="32" spans="1:3" ht="24.75" customHeight="1">
      <c r="A32" s="1">
        <v>29</v>
      </c>
      <c r="B32" s="8" t="str">
        <f>"辛宇"</f>
        <v>辛宇</v>
      </c>
      <c r="C32" s="7" t="str">
        <f>"507920230405223613114336"</f>
        <v>507920230405223613114336</v>
      </c>
    </row>
    <row r="33" spans="1:3" ht="24.75" customHeight="1">
      <c r="A33" s="1">
        <v>30</v>
      </c>
      <c r="B33" s="8" t="str">
        <f>"王妙凝"</f>
        <v>王妙凝</v>
      </c>
      <c r="C33" s="7" t="str">
        <f>"507920230406081439114529"</f>
        <v>507920230406081439114529</v>
      </c>
    </row>
    <row r="34" spans="1:3" ht="24.75" customHeight="1">
      <c r="A34" s="1">
        <v>31</v>
      </c>
      <c r="B34" s="8" t="str">
        <f>"符卓波"</f>
        <v>符卓波</v>
      </c>
      <c r="C34" s="7" t="str">
        <f>"507920230406091338114720"</f>
        <v>507920230406091338114720</v>
      </c>
    </row>
    <row r="35" spans="1:3" ht="24.75" customHeight="1">
      <c r="A35" s="1">
        <v>32</v>
      </c>
      <c r="B35" s="8" t="str">
        <f>"钟宁"</f>
        <v>钟宁</v>
      </c>
      <c r="C35" s="7" t="str">
        <f>"507920230406112055115477"</f>
        <v>507920230406112055115477</v>
      </c>
    </row>
    <row r="36" spans="1:3" ht="24.75" customHeight="1">
      <c r="A36" s="1">
        <v>33</v>
      </c>
      <c r="B36" s="8" t="str">
        <f>"卓华玉"</f>
        <v>卓华玉</v>
      </c>
      <c r="C36" s="7" t="str">
        <f>"507920230406182948116960"</f>
        <v>507920230406182948116960</v>
      </c>
    </row>
    <row r="37" spans="1:3" ht="24.75" customHeight="1">
      <c r="A37" s="1">
        <v>34</v>
      </c>
      <c r="B37" s="8" t="str">
        <f>"刘冰"</f>
        <v>刘冰</v>
      </c>
      <c r="C37" s="7" t="str">
        <f>"507920230407092101118157"</f>
        <v>507920230407092101118157</v>
      </c>
    </row>
    <row r="38" spans="1:3" ht="24.75" customHeight="1">
      <c r="A38" s="1">
        <v>35</v>
      </c>
      <c r="B38" s="8" t="str">
        <f>"张月"</f>
        <v>张月</v>
      </c>
      <c r="C38" s="7" t="str">
        <f>"50792023040108491090620"</f>
        <v>50792023040108491090620</v>
      </c>
    </row>
    <row r="39" spans="1:3" ht="24.75" customHeight="1">
      <c r="A39" s="1">
        <v>36</v>
      </c>
      <c r="B39" s="8" t="str">
        <f>"柯宏基"</f>
        <v>柯宏基</v>
      </c>
      <c r="C39" s="7" t="str">
        <f>"50792023040109054990727"</f>
        <v>50792023040109054990727</v>
      </c>
    </row>
    <row r="40" spans="1:3" ht="24.75" customHeight="1">
      <c r="A40" s="1">
        <v>37</v>
      </c>
      <c r="B40" s="8" t="str">
        <f>"王海韵"</f>
        <v>王海韵</v>
      </c>
      <c r="C40" s="7" t="str">
        <f>"50792023040109361891066"</f>
        <v>50792023040109361891066</v>
      </c>
    </row>
    <row r="41" spans="1:3" ht="24.75" customHeight="1">
      <c r="A41" s="1">
        <v>38</v>
      </c>
      <c r="B41" s="8" t="str">
        <f>"林春妹"</f>
        <v>林春妹</v>
      </c>
      <c r="C41" s="7" t="str">
        <f>"50792023040111043191948"</f>
        <v>50792023040111043191948</v>
      </c>
    </row>
    <row r="42" spans="1:3" ht="24.75" customHeight="1">
      <c r="A42" s="1">
        <v>39</v>
      </c>
      <c r="B42" s="8" t="str">
        <f>"杨栖钰"</f>
        <v>杨栖钰</v>
      </c>
      <c r="C42" s="7" t="str">
        <f>"50792023040111491192321"</f>
        <v>50792023040111491192321</v>
      </c>
    </row>
    <row r="43" spans="1:3" ht="24.75" customHeight="1">
      <c r="A43" s="1">
        <v>40</v>
      </c>
      <c r="B43" s="8" t="str">
        <f>"李爱梅"</f>
        <v>李爱梅</v>
      </c>
      <c r="C43" s="7" t="str">
        <f>"50792023040116542394179"</f>
        <v>50792023040116542394179</v>
      </c>
    </row>
    <row r="44" spans="1:3" ht="24.75" customHeight="1">
      <c r="A44" s="1">
        <v>41</v>
      </c>
      <c r="B44" s="8" t="str">
        <f>"莫顺金"</f>
        <v>莫顺金</v>
      </c>
      <c r="C44" s="7" t="str">
        <f>"50792023040117194394294"</f>
        <v>50792023040117194394294</v>
      </c>
    </row>
    <row r="45" spans="1:3" ht="24.75" customHeight="1">
      <c r="A45" s="1">
        <v>42</v>
      </c>
      <c r="B45" s="8" t="str">
        <f>"苏萌"</f>
        <v>苏萌</v>
      </c>
      <c r="C45" s="7" t="str">
        <f>"50792023040120162195071"</f>
        <v>50792023040120162195071</v>
      </c>
    </row>
    <row r="46" spans="1:3" ht="24.75" customHeight="1">
      <c r="A46" s="1">
        <v>43</v>
      </c>
      <c r="B46" s="8" t="str">
        <f>"娄紫熙"</f>
        <v>娄紫熙</v>
      </c>
      <c r="C46" s="7" t="str">
        <f>"50792023040121091295390"</f>
        <v>50792023040121091295390</v>
      </c>
    </row>
    <row r="47" spans="1:3" ht="24.75" customHeight="1">
      <c r="A47" s="1">
        <v>44</v>
      </c>
      <c r="B47" s="8" t="str">
        <f>"寇明睿"</f>
        <v>寇明睿</v>
      </c>
      <c r="C47" s="7" t="str">
        <f>"50792023040121200095442"</f>
        <v>50792023040121200095442</v>
      </c>
    </row>
    <row r="48" spans="1:3" ht="24.75" customHeight="1">
      <c r="A48" s="1">
        <v>45</v>
      </c>
      <c r="B48" s="8" t="str">
        <f>"蒙本波"</f>
        <v>蒙本波</v>
      </c>
      <c r="C48" s="7" t="str">
        <f>"50792023040121455595575"</f>
        <v>50792023040121455595575</v>
      </c>
    </row>
    <row r="49" spans="1:3" ht="24.75" customHeight="1">
      <c r="A49" s="1">
        <v>46</v>
      </c>
      <c r="B49" s="8" t="str">
        <f>"向凯萍"</f>
        <v>向凯萍</v>
      </c>
      <c r="C49" s="7" t="str">
        <f>"50792023040122114995748"</f>
        <v>50792023040122114995748</v>
      </c>
    </row>
    <row r="50" spans="1:3" ht="24.75" customHeight="1">
      <c r="A50" s="1">
        <v>47</v>
      </c>
      <c r="B50" s="8" t="str">
        <f>"黄雨桐"</f>
        <v>黄雨桐</v>
      </c>
      <c r="C50" s="7" t="str">
        <f>"50792023040123585096258"</f>
        <v>50792023040123585096258</v>
      </c>
    </row>
    <row r="51" spans="1:3" ht="24.75" customHeight="1">
      <c r="A51" s="1">
        <v>48</v>
      </c>
      <c r="B51" s="8" t="str">
        <f>"梁卿语"</f>
        <v>梁卿语</v>
      </c>
      <c r="C51" s="7" t="str">
        <f>"50792023040209243796720"</f>
        <v>50792023040209243796720</v>
      </c>
    </row>
    <row r="52" spans="1:3" ht="24.75" customHeight="1">
      <c r="A52" s="1">
        <v>49</v>
      </c>
      <c r="B52" s="8" t="str">
        <f>"赵通通"</f>
        <v>赵通通</v>
      </c>
      <c r="C52" s="7" t="str">
        <f>"50792023040210385097158"</f>
        <v>50792023040210385097158</v>
      </c>
    </row>
    <row r="53" spans="1:3" ht="24.75" customHeight="1">
      <c r="A53" s="1">
        <v>50</v>
      </c>
      <c r="B53" s="8" t="str">
        <f>"王文龙"</f>
        <v>王文龙</v>
      </c>
      <c r="C53" s="7" t="str">
        <f>"50792023040210521097250"</f>
        <v>50792023040210521097250</v>
      </c>
    </row>
    <row r="54" spans="1:3" ht="24.75" customHeight="1">
      <c r="A54" s="1">
        <v>51</v>
      </c>
      <c r="B54" s="8" t="str">
        <f>"谢海鹏"</f>
        <v>谢海鹏</v>
      </c>
      <c r="C54" s="7" t="str">
        <f>"50792023040211262997481"</f>
        <v>50792023040211262997481</v>
      </c>
    </row>
    <row r="55" spans="1:3" ht="24.75" customHeight="1">
      <c r="A55" s="1">
        <v>52</v>
      </c>
      <c r="B55" s="8" t="str">
        <f>"张李君怡"</f>
        <v>张李君怡</v>
      </c>
      <c r="C55" s="7" t="str">
        <f>"50792023040213345498228"</f>
        <v>50792023040213345498228</v>
      </c>
    </row>
    <row r="56" spans="1:3" ht="24.75" customHeight="1">
      <c r="A56" s="1">
        <v>53</v>
      </c>
      <c r="B56" s="8" t="str">
        <f>"陆建明"</f>
        <v>陆建明</v>
      </c>
      <c r="C56" s="7" t="str">
        <f>"50792023040213464798290"</f>
        <v>50792023040213464798290</v>
      </c>
    </row>
    <row r="57" spans="1:3" ht="24.75" customHeight="1">
      <c r="A57" s="1">
        <v>54</v>
      </c>
      <c r="B57" s="8" t="str">
        <f>"黄鹏"</f>
        <v>黄鹏</v>
      </c>
      <c r="C57" s="7" t="str">
        <f>"507920230402200739100271"</f>
        <v>507920230402200739100271</v>
      </c>
    </row>
    <row r="58" spans="1:3" ht="24.75" customHeight="1">
      <c r="A58" s="1">
        <v>55</v>
      </c>
      <c r="B58" s="8" t="str">
        <f>"陈荣东"</f>
        <v>陈荣东</v>
      </c>
      <c r="C58" s="7" t="str">
        <f>"507920230402202606100393"</f>
        <v>507920230402202606100393</v>
      </c>
    </row>
    <row r="59" spans="1:3" ht="24.75" customHeight="1">
      <c r="A59" s="1">
        <v>56</v>
      </c>
      <c r="B59" s="8" t="str">
        <f>"符崇乐"</f>
        <v>符崇乐</v>
      </c>
      <c r="C59" s="7" t="str">
        <f>"507920230402234002101900"</f>
        <v>507920230402234002101900</v>
      </c>
    </row>
    <row r="60" spans="1:3" ht="24.75" customHeight="1">
      <c r="A60" s="1">
        <v>57</v>
      </c>
      <c r="B60" s="8" t="str">
        <f>"沈力"</f>
        <v>沈力</v>
      </c>
      <c r="C60" s="7" t="str">
        <f>"507920230402235217101940"</f>
        <v>507920230402235217101940</v>
      </c>
    </row>
    <row r="61" spans="1:3" ht="24.75" customHeight="1">
      <c r="A61" s="1">
        <v>58</v>
      </c>
      <c r="B61" s="8" t="str">
        <f>"王贞霖"</f>
        <v>王贞霖</v>
      </c>
      <c r="C61" s="7" t="str">
        <f>"507920230403013037102062"</f>
        <v>507920230403013037102062</v>
      </c>
    </row>
    <row r="62" spans="1:3" ht="24.75" customHeight="1">
      <c r="A62" s="1">
        <v>59</v>
      </c>
      <c r="B62" s="8" t="str">
        <f>"黎才铭"</f>
        <v>黎才铭</v>
      </c>
      <c r="C62" s="7" t="str">
        <f>"507920230403085919102696"</f>
        <v>507920230403085919102696</v>
      </c>
    </row>
    <row r="63" spans="1:3" ht="24.75" customHeight="1">
      <c r="A63" s="1">
        <v>60</v>
      </c>
      <c r="B63" s="8" t="str">
        <f>"蒋振廷"</f>
        <v>蒋振廷</v>
      </c>
      <c r="C63" s="7" t="str">
        <f>"507920230403090841102893"</f>
        <v>507920230403090841102893</v>
      </c>
    </row>
    <row r="64" spans="1:3" ht="24.75" customHeight="1">
      <c r="A64" s="1">
        <v>61</v>
      </c>
      <c r="B64" s="8" t="str">
        <f>"陈家鑫"</f>
        <v>陈家鑫</v>
      </c>
      <c r="C64" s="7" t="str">
        <f>"507920230403093056103334"</f>
        <v>507920230403093056103334</v>
      </c>
    </row>
    <row r="65" spans="1:3" ht="24.75" customHeight="1">
      <c r="A65" s="1">
        <v>62</v>
      </c>
      <c r="B65" s="8" t="str">
        <f>"林瑞嫦"</f>
        <v>林瑞嫦</v>
      </c>
      <c r="C65" s="7" t="str">
        <f>"507920230403101833104169"</f>
        <v>507920230403101833104169</v>
      </c>
    </row>
    <row r="66" spans="1:3" ht="24.75" customHeight="1">
      <c r="A66" s="1">
        <v>63</v>
      </c>
      <c r="B66" s="8" t="str">
        <f>"林文云"</f>
        <v>林文云</v>
      </c>
      <c r="C66" s="7" t="str">
        <f>"507920230403110609104919"</f>
        <v>507920230403110609104919</v>
      </c>
    </row>
    <row r="67" spans="1:3" ht="24.75" customHeight="1">
      <c r="A67" s="1">
        <v>64</v>
      </c>
      <c r="B67" s="8" t="str">
        <f>"梁思凤"</f>
        <v>梁思凤</v>
      </c>
      <c r="C67" s="7" t="str">
        <f>"507920230403112500105147"</f>
        <v>507920230403112500105147</v>
      </c>
    </row>
    <row r="68" spans="1:3" ht="24.75" customHeight="1">
      <c r="A68" s="1">
        <v>65</v>
      </c>
      <c r="B68" s="8" t="str">
        <f>"许彩丽"</f>
        <v>许彩丽</v>
      </c>
      <c r="C68" s="7" t="str">
        <f>"507920230403115707105496"</f>
        <v>507920230403115707105496</v>
      </c>
    </row>
    <row r="69" spans="1:3" ht="24.75" customHeight="1">
      <c r="A69" s="1">
        <v>66</v>
      </c>
      <c r="B69" s="8" t="str">
        <f>"张慧丽"</f>
        <v>张慧丽</v>
      </c>
      <c r="C69" s="7" t="str">
        <f>"507920230403125348106153"</f>
        <v>507920230403125348106153</v>
      </c>
    </row>
    <row r="70" spans="1:3" ht="24.75" customHeight="1">
      <c r="A70" s="1">
        <v>67</v>
      </c>
      <c r="B70" s="8" t="str">
        <f>"黎淑慧"</f>
        <v>黎淑慧</v>
      </c>
      <c r="C70" s="7" t="str">
        <f>"507920230403153327107821"</f>
        <v>507920230403153327107821</v>
      </c>
    </row>
    <row r="71" spans="1:3" ht="24.75" customHeight="1">
      <c r="A71" s="1">
        <v>68</v>
      </c>
      <c r="B71" s="8" t="str">
        <f>"吴昊"</f>
        <v>吴昊</v>
      </c>
      <c r="C71" s="7" t="str">
        <f>"507920230403153415107830"</f>
        <v>507920230403153415107830</v>
      </c>
    </row>
    <row r="72" spans="1:3" ht="24.75" customHeight="1">
      <c r="A72" s="1">
        <v>69</v>
      </c>
      <c r="B72" s="8" t="str">
        <f>"符德坤"</f>
        <v>符德坤</v>
      </c>
      <c r="C72" s="7" t="str">
        <f>"507920230403161935108374"</f>
        <v>507920230403161935108374</v>
      </c>
    </row>
    <row r="73" spans="1:3" ht="24.75" customHeight="1">
      <c r="A73" s="1">
        <v>70</v>
      </c>
      <c r="B73" s="8" t="str">
        <f>"付士桓"</f>
        <v>付士桓</v>
      </c>
      <c r="C73" s="7" t="str">
        <f>"507920230403210034110021"</f>
        <v>507920230403210034110021</v>
      </c>
    </row>
    <row r="74" spans="1:3" ht="24.75" customHeight="1">
      <c r="A74" s="1">
        <v>71</v>
      </c>
      <c r="B74" s="8" t="str">
        <f>"黄文积"</f>
        <v>黄文积</v>
      </c>
      <c r="C74" s="7" t="str">
        <f>"507920230403213102110169"</f>
        <v>507920230403213102110169</v>
      </c>
    </row>
    <row r="75" spans="1:3" ht="24.75" customHeight="1">
      <c r="A75" s="1">
        <v>72</v>
      </c>
      <c r="B75" s="8" t="str">
        <f>"韩姗妮"</f>
        <v>韩姗妮</v>
      </c>
      <c r="C75" s="7" t="str">
        <f>"507920230403220619110334"</f>
        <v>507920230403220619110334</v>
      </c>
    </row>
    <row r="76" spans="1:3" ht="24.75" customHeight="1">
      <c r="A76" s="1">
        <v>73</v>
      </c>
      <c r="B76" s="8" t="str">
        <f>"陈媛媛"</f>
        <v>陈媛媛</v>
      </c>
      <c r="C76" s="7" t="str">
        <f>"507920230403223357110438"</f>
        <v>507920230403223357110438</v>
      </c>
    </row>
    <row r="77" spans="1:3" ht="24.75" customHeight="1">
      <c r="A77" s="1">
        <v>74</v>
      </c>
      <c r="B77" s="8" t="str">
        <f>"姚颖"</f>
        <v>姚颖</v>
      </c>
      <c r="C77" s="7" t="str">
        <f>"507920230404063942110713"</f>
        <v>507920230404063942110713</v>
      </c>
    </row>
    <row r="78" spans="1:3" ht="24.75" customHeight="1">
      <c r="A78" s="1">
        <v>75</v>
      </c>
      <c r="B78" s="8" t="str">
        <f>"房佳琪"</f>
        <v>房佳琪</v>
      </c>
      <c r="C78" s="7" t="str">
        <f>"507920230404103521111210"</f>
        <v>507920230404103521111210</v>
      </c>
    </row>
    <row r="79" spans="1:3" ht="24.75" customHeight="1">
      <c r="A79" s="1">
        <v>76</v>
      </c>
      <c r="B79" s="8" t="str">
        <f>"赵雪敏"</f>
        <v>赵雪敏</v>
      </c>
      <c r="C79" s="7" t="str">
        <f>"507920230404105122111286"</f>
        <v>507920230404105122111286</v>
      </c>
    </row>
    <row r="80" spans="1:3" ht="24.75" customHeight="1">
      <c r="A80" s="1">
        <v>77</v>
      </c>
      <c r="B80" s="8" t="str">
        <f>"郑丽旧"</f>
        <v>郑丽旧</v>
      </c>
      <c r="C80" s="7" t="str">
        <f>"507920230404163416112175"</f>
        <v>507920230404163416112175</v>
      </c>
    </row>
    <row r="81" spans="1:3" ht="24.75" customHeight="1">
      <c r="A81" s="1">
        <v>78</v>
      </c>
      <c r="B81" s="8" t="str">
        <f>"马欢"</f>
        <v>马欢</v>
      </c>
      <c r="C81" s="7" t="str">
        <f>"507920230404185519112452"</f>
        <v>507920230404185519112452</v>
      </c>
    </row>
    <row r="82" spans="1:3" ht="24.75" customHeight="1">
      <c r="A82" s="1">
        <v>79</v>
      </c>
      <c r="B82" s="8" t="str">
        <f>"潘丽"</f>
        <v>潘丽</v>
      </c>
      <c r="C82" s="7" t="str">
        <f>"507920230404203639112618"</f>
        <v>507920230404203639112618</v>
      </c>
    </row>
    <row r="83" spans="1:3" ht="24.75" customHeight="1">
      <c r="A83" s="1">
        <v>80</v>
      </c>
      <c r="B83" s="8" t="str">
        <f>"云艳虹"</f>
        <v>云艳虹</v>
      </c>
      <c r="C83" s="7" t="str">
        <f>"507920230404212430112704"</f>
        <v>507920230404212430112704</v>
      </c>
    </row>
    <row r="84" spans="1:3" ht="24.75" customHeight="1">
      <c r="A84" s="1">
        <v>81</v>
      </c>
      <c r="B84" s="8" t="str">
        <f>"郑维乙"</f>
        <v>郑维乙</v>
      </c>
      <c r="C84" s="7" t="str">
        <f>"507920230404221947112802"</f>
        <v>507920230404221947112802</v>
      </c>
    </row>
    <row r="85" spans="1:3" ht="24.75" customHeight="1">
      <c r="A85" s="1">
        <v>82</v>
      </c>
      <c r="B85" s="8" t="str">
        <f>"冯周德"</f>
        <v>冯周德</v>
      </c>
      <c r="C85" s="7" t="str">
        <f>"507920230404235148112908"</f>
        <v>507920230404235148112908</v>
      </c>
    </row>
    <row r="86" spans="1:3" ht="24.75" customHeight="1">
      <c r="A86" s="1">
        <v>83</v>
      </c>
      <c r="B86" s="8" t="str">
        <f>"陈姑"</f>
        <v>陈姑</v>
      </c>
      <c r="C86" s="7" t="str">
        <f>"507920230405122131113361"</f>
        <v>507920230405122131113361</v>
      </c>
    </row>
    <row r="87" spans="1:3" ht="24.75" customHeight="1">
      <c r="A87" s="1">
        <v>84</v>
      </c>
      <c r="B87" s="8" t="str">
        <f>"伍海波"</f>
        <v>伍海波</v>
      </c>
      <c r="C87" s="7" t="str">
        <f>"507920230405122731113368"</f>
        <v>507920230405122731113368</v>
      </c>
    </row>
    <row r="88" spans="1:3" ht="24.75" customHeight="1">
      <c r="A88" s="1">
        <v>85</v>
      </c>
      <c r="B88" s="8" t="str">
        <f>"符谷晓"</f>
        <v>符谷晓</v>
      </c>
      <c r="C88" s="7" t="str">
        <f>"507920230405155331113675"</f>
        <v>507920230405155331113675</v>
      </c>
    </row>
    <row r="89" spans="1:3" ht="24.75" customHeight="1">
      <c r="A89" s="1">
        <v>86</v>
      </c>
      <c r="B89" s="8" t="str">
        <f>"王德钊"</f>
        <v>王德钊</v>
      </c>
      <c r="C89" s="7" t="str">
        <f>"507920230405194912114019"</f>
        <v>507920230405194912114019</v>
      </c>
    </row>
    <row r="90" spans="1:3" ht="24.75" customHeight="1">
      <c r="A90" s="1">
        <v>87</v>
      </c>
      <c r="B90" s="8" t="str">
        <f>"李孟娜"</f>
        <v>李孟娜</v>
      </c>
      <c r="C90" s="7" t="str">
        <f>"507920230405213428114234"</f>
        <v>507920230405213428114234</v>
      </c>
    </row>
    <row r="91" spans="1:3" ht="24.75" customHeight="1">
      <c r="A91" s="1">
        <v>88</v>
      </c>
      <c r="B91" s="8" t="str">
        <f>"颜骏"</f>
        <v>颜骏</v>
      </c>
      <c r="C91" s="7" t="str">
        <f>"507920230406103015115207"</f>
        <v>507920230406103015115207</v>
      </c>
    </row>
    <row r="92" spans="1:3" ht="24.75" customHeight="1">
      <c r="A92" s="1">
        <v>89</v>
      </c>
      <c r="B92" s="8" t="str">
        <f>"王逗"</f>
        <v>王逗</v>
      </c>
      <c r="C92" s="7" t="str">
        <f>"507920230406103515115232"</f>
        <v>507920230406103515115232</v>
      </c>
    </row>
    <row r="93" spans="1:3" ht="24.75" customHeight="1">
      <c r="A93" s="1">
        <v>90</v>
      </c>
      <c r="B93" s="8" t="str">
        <f>"赵航"</f>
        <v>赵航</v>
      </c>
      <c r="C93" s="7" t="str">
        <f>"507920230406121408115658"</f>
        <v>507920230406121408115658</v>
      </c>
    </row>
    <row r="94" spans="1:3" ht="24.75" customHeight="1">
      <c r="A94" s="1">
        <v>91</v>
      </c>
      <c r="B94" s="8" t="str">
        <f>"赵旭"</f>
        <v>赵旭</v>
      </c>
      <c r="C94" s="7" t="str">
        <f>"507920230406155156116431"</f>
        <v>507920230406155156116431</v>
      </c>
    </row>
    <row r="95" spans="1:3" ht="24.75" customHeight="1">
      <c r="A95" s="1">
        <v>92</v>
      </c>
      <c r="B95" s="8" t="str">
        <f>"李爱基"</f>
        <v>李爱基</v>
      </c>
      <c r="C95" s="7" t="str">
        <f>"507920230406155608116447"</f>
        <v>507920230406155608116447</v>
      </c>
    </row>
    <row r="96" spans="1:3" ht="24.75" customHeight="1">
      <c r="A96" s="1">
        <v>93</v>
      </c>
      <c r="B96" s="8" t="str">
        <f>"符传辉"</f>
        <v>符传辉</v>
      </c>
      <c r="C96" s="7" t="str">
        <f>"507920230406182215116934"</f>
        <v>507920230406182215116934</v>
      </c>
    </row>
    <row r="97" spans="1:3" ht="24.75" customHeight="1">
      <c r="A97" s="1">
        <v>94</v>
      </c>
      <c r="B97" s="8" t="str">
        <f>"王春宇"</f>
        <v>王春宇</v>
      </c>
      <c r="C97" s="7" t="str">
        <f>"507920230406193936117169"</f>
        <v>507920230406193936117169</v>
      </c>
    </row>
    <row r="98" spans="1:3" ht="24.75" customHeight="1">
      <c r="A98" s="1">
        <v>95</v>
      </c>
      <c r="B98" s="8" t="str">
        <f>"吴晓茜"</f>
        <v>吴晓茜</v>
      </c>
      <c r="C98" s="7" t="str">
        <f>"507920230406224829117713"</f>
        <v>507920230406224829117713</v>
      </c>
    </row>
    <row r="99" spans="1:3" ht="24.75" customHeight="1">
      <c r="A99" s="1">
        <v>96</v>
      </c>
      <c r="B99" s="8" t="str">
        <f>"侯会霞"</f>
        <v>侯会霞</v>
      </c>
      <c r="C99" s="7" t="str">
        <f>"507920230407134518118971"</f>
        <v>507920230407134518118971</v>
      </c>
    </row>
    <row r="100" spans="1:3" ht="24.75" customHeight="1">
      <c r="A100" s="1">
        <v>97</v>
      </c>
      <c r="B100" s="8" t="str">
        <f>"郭灵杭"</f>
        <v>郭灵杭</v>
      </c>
      <c r="C100" s="7" t="str">
        <f>"507920230407140247119013"</f>
        <v>507920230407140247119013</v>
      </c>
    </row>
    <row r="101" spans="1:3" ht="24.75" customHeight="1">
      <c r="A101" s="1">
        <v>98</v>
      </c>
      <c r="B101" s="8" t="str">
        <f>"符倩艳"</f>
        <v>符倩艳</v>
      </c>
      <c r="C101" s="7" t="str">
        <f>"50792023040111030091935"</f>
        <v>50792023040111030091935</v>
      </c>
    </row>
    <row r="102" spans="1:3" ht="24.75" customHeight="1">
      <c r="A102" s="1">
        <v>99</v>
      </c>
      <c r="B102" s="8" t="str">
        <f>"吴雪欣"</f>
        <v>吴雪欣</v>
      </c>
      <c r="C102" s="7" t="str">
        <f>"50792023040111124792035"</f>
        <v>50792023040111124792035</v>
      </c>
    </row>
    <row r="103" spans="1:3" ht="24.75" customHeight="1">
      <c r="A103" s="1">
        <v>100</v>
      </c>
      <c r="B103" s="8" t="str">
        <f>"王倩倩"</f>
        <v>王倩倩</v>
      </c>
      <c r="C103" s="7" t="str">
        <f>"50792023040112010692426"</f>
        <v>50792023040112010692426</v>
      </c>
    </row>
    <row r="104" spans="1:3" ht="24.75" customHeight="1">
      <c r="A104" s="1">
        <v>101</v>
      </c>
      <c r="B104" s="8" t="str">
        <f>"吴海星"</f>
        <v>吴海星</v>
      </c>
      <c r="C104" s="7" t="str">
        <f>"50792023040116511794166"</f>
        <v>50792023040116511794166</v>
      </c>
    </row>
    <row r="105" spans="1:3" ht="24.75" customHeight="1">
      <c r="A105" s="1">
        <v>102</v>
      </c>
      <c r="B105" s="8" t="str">
        <f>"李少卡"</f>
        <v>李少卡</v>
      </c>
      <c r="C105" s="7" t="str">
        <f>"50792023040121385095539"</f>
        <v>50792023040121385095539</v>
      </c>
    </row>
    <row r="106" spans="1:3" ht="24.75" customHeight="1">
      <c r="A106" s="1">
        <v>103</v>
      </c>
      <c r="B106" s="8" t="str">
        <f>"吴岳捷"</f>
        <v>吴岳捷</v>
      </c>
      <c r="C106" s="7" t="str">
        <f>"50792023040214372798563"</f>
        <v>50792023040214372798563</v>
      </c>
    </row>
    <row r="107" spans="1:3" ht="24.75" customHeight="1">
      <c r="A107" s="1">
        <v>104</v>
      </c>
      <c r="B107" s="8" t="str">
        <f>"卢泓玮"</f>
        <v>卢泓玮</v>
      </c>
      <c r="C107" s="7" t="str">
        <f>"507920230402235612101954"</f>
        <v>507920230402235612101954</v>
      </c>
    </row>
    <row r="108" spans="1:3" ht="24.75" customHeight="1">
      <c r="A108" s="1">
        <v>105</v>
      </c>
      <c r="B108" s="8" t="str">
        <f>"林小漫"</f>
        <v>林小漫</v>
      </c>
      <c r="C108" s="7" t="str">
        <f>"507920230403161340108301"</f>
        <v>507920230403161340108301</v>
      </c>
    </row>
    <row r="109" spans="1:3" ht="24.75" customHeight="1">
      <c r="A109" s="1">
        <v>106</v>
      </c>
      <c r="B109" s="8" t="str">
        <f>"谢慧雯"</f>
        <v>谢慧雯</v>
      </c>
      <c r="C109" s="7" t="str">
        <f>"507920230403201002109741"</f>
        <v>507920230403201002109741</v>
      </c>
    </row>
    <row r="110" spans="1:3" ht="24.75" customHeight="1">
      <c r="A110" s="1">
        <v>107</v>
      </c>
      <c r="B110" s="8" t="str">
        <f>"肖乐艳"</f>
        <v>肖乐艳</v>
      </c>
      <c r="C110" s="7" t="str">
        <f>"507920230403204325109933"</f>
        <v>507920230403204325109933</v>
      </c>
    </row>
    <row r="111" spans="1:3" ht="24.75" customHeight="1">
      <c r="A111" s="1">
        <v>108</v>
      </c>
      <c r="B111" s="8" t="str">
        <f>"王之欣"</f>
        <v>王之欣</v>
      </c>
      <c r="C111" s="7" t="str">
        <f>"507920230403223035110428"</f>
        <v>507920230403223035110428</v>
      </c>
    </row>
    <row r="112" spans="1:3" ht="24.75" customHeight="1">
      <c r="A112" s="1">
        <v>109</v>
      </c>
      <c r="B112" s="8" t="str">
        <f>"王紫萱"</f>
        <v>王紫萱</v>
      </c>
      <c r="C112" s="7" t="str">
        <f>"507920230405173315113837"</f>
        <v>507920230405173315113837</v>
      </c>
    </row>
    <row r="113" spans="1:3" ht="24.75" customHeight="1">
      <c r="A113" s="1">
        <v>110</v>
      </c>
      <c r="B113" s="8" t="str">
        <f>"廖敏"</f>
        <v>廖敏</v>
      </c>
      <c r="C113" s="7" t="str">
        <f>"50792023040110304391634"</f>
        <v>50792023040110304391634</v>
      </c>
    </row>
    <row r="114" spans="1:3" ht="24.75" customHeight="1">
      <c r="A114" s="1">
        <v>111</v>
      </c>
      <c r="B114" s="8" t="str">
        <f>"曹祎蕾"</f>
        <v>曹祎蕾</v>
      </c>
      <c r="C114" s="7" t="str">
        <f>"50792023040111251092131"</f>
        <v>50792023040111251092131</v>
      </c>
    </row>
    <row r="115" spans="1:3" ht="24.75" customHeight="1">
      <c r="A115" s="1">
        <v>112</v>
      </c>
      <c r="B115" s="8" t="str">
        <f>"陈舒蕊"</f>
        <v>陈舒蕊</v>
      </c>
      <c r="C115" s="7" t="str">
        <f>"50792023040112543992837"</f>
        <v>50792023040112543992837</v>
      </c>
    </row>
    <row r="116" spans="1:3" ht="24.75" customHeight="1">
      <c r="A116" s="1">
        <v>113</v>
      </c>
      <c r="B116" s="8" t="str">
        <f>"陈紫璇"</f>
        <v>陈紫璇</v>
      </c>
      <c r="C116" s="7" t="str">
        <f>"50792023040112583192865"</f>
        <v>50792023040112583192865</v>
      </c>
    </row>
    <row r="117" spans="1:3" ht="24.75" customHeight="1">
      <c r="A117" s="1">
        <v>114</v>
      </c>
      <c r="B117" s="8" t="str">
        <f>"陈昕昕"</f>
        <v>陈昕昕</v>
      </c>
      <c r="C117" s="7" t="str">
        <f>"50792023040114045993302"</f>
        <v>50792023040114045993302</v>
      </c>
    </row>
    <row r="118" spans="1:3" ht="24.75" customHeight="1">
      <c r="A118" s="1">
        <v>115</v>
      </c>
      <c r="B118" s="8" t="str">
        <f>"张琳悦"</f>
        <v>张琳悦</v>
      </c>
      <c r="C118" s="7" t="str">
        <f>"50792023040115184793677"</f>
        <v>50792023040115184793677</v>
      </c>
    </row>
    <row r="119" spans="1:3" ht="24.75" customHeight="1">
      <c r="A119" s="1">
        <v>116</v>
      </c>
      <c r="B119" s="8" t="str">
        <f>"班慈"</f>
        <v>班慈</v>
      </c>
      <c r="C119" s="7" t="str">
        <f>"50792023040210452297198"</f>
        <v>50792023040210452297198</v>
      </c>
    </row>
    <row r="120" spans="1:3" ht="24.75" customHeight="1">
      <c r="A120" s="1">
        <v>117</v>
      </c>
      <c r="B120" s="8" t="str">
        <f>"周鹏程"</f>
        <v>周鹏程</v>
      </c>
      <c r="C120" s="7" t="str">
        <f>"50792023040212442997932"</f>
        <v>50792023040212442997932</v>
      </c>
    </row>
    <row r="121" spans="1:3" ht="24.75" customHeight="1">
      <c r="A121" s="1">
        <v>118</v>
      </c>
      <c r="B121" s="8" t="str">
        <f>"宋歌"</f>
        <v>宋歌</v>
      </c>
      <c r="C121" s="7" t="str">
        <f>"507920230403083028102320"</f>
        <v>507920230403083028102320</v>
      </c>
    </row>
    <row r="122" spans="1:3" ht="24.75" customHeight="1">
      <c r="A122" s="1">
        <v>119</v>
      </c>
      <c r="B122" s="8" t="str">
        <f>"朱甜祎"</f>
        <v>朱甜祎</v>
      </c>
      <c r="C122" s="7" t="str">
        <f>"507920230403113025105206"</f>
        <v>507920230403113025105206</v>
      </c>
    </row>
    <row r="123" spans="1:3" ht="24.75" customHeight="1">
      <c r="A123" s="1">
        <v>120</v>
      </c>
      <c r="B123" s="8" t="str">
        <f>"黄晓雅"</f>
        <v>黄晓雅</v>
      </c>
      <c r="C123" s="7" t="str">
        <f>"507920230403124206106001"</f>
        <v>507920230403124206106001</v>
      </c>
    </row>
    <row r="124" spans="1:3" ht="24.75" customHeight="1">
      <c r="A124" s="1">
        <v>121</v>
      </c>
      <c r="B124" s="8" t="str">
        <f>"徐蒙"</f>
        <v>徐蒙</v>
      </c>
      <c r="C124" s="7" t="str">
        <f>"507920230403133540106570"</f>
        <v>507920230403133540106570</v>
      </c>
    </row>
    <row r="125" spans="1:3" ht="24.75" customHeight="1">
      <c r="A125" s="1">
        <v>122</v>
      </c>
      <c r="B125" s="8" t="str">
        <f>"谭琪"</f>
        <v>谭琪</v>
      </c>
      <c r="C125" s="7" t="str">
        <f>"507920230403182329109234"</f>
        <v>507920230403182329109234</v>
      </c>
    </row>
    <row r="126" spans="1:3" ht="24.75" customHeight="1">
      <c r="A126" s="1">
        <v>123</v>
      </c>
      <c r="B126" s="8" t="str">
        <f>"伍雯娟"</f>
        <v>伍雯娟</v>
      </c>
      <c r="C126" s="7" t="str">
        <f>"507920230404191932112502"</f>
        <v>507920230404191932112502</v>
      </c>
    </row>
    <row r="127" spans="1:3" ht="24.75" customHeight="1">
      <c r="A127" s="1">
        <v>124</v>
      </c>
      <c r="B127" s="8" t="str">
        <f>"张来鹏"</f>
        <v>张来鹏</v>
      </c>
      <c r="C127" s="7" t="str">
        <f>"507920230406101846115142"</f>
        <v>507920230406101846115142</v>
      </c>
    </row>
    <row r="128" spans="1:3" ht="24.75" customHeight="1">
      <c r="A128" s="1">
        <v>125</v>
      </c>
      <c r="B128" s="8" t="str">
        <f>"林芷伊"</f>
        <v>林芷伊</v>
      </c>
      <c r="C128" s="7" t="str">
        <f>"50792023040119023094704"</f>
        <v>50792023040119023094704</v>
      </c>
    </row>
    <row r="129" spans="1:3" ht="24.75" customHeight="1">
      <c r="A129" s="1">
        <v>126</v>
      </c>
      <c r="B129" s="8" t="str">
        <f>"吴岱霖"</f>
        <v>吴岱霖</v>
      </c>
      <c r="C129" s="7" t="str">
        <f>"50792023040210051896931"</f>
        <v>50792023040210051896931</v>
      </c>
    </row>
    <row r="130" spans="1:3" ht="24.75" customHeight="1">
      <c r="A130" s="1">
        <v>127</v>
      </c>
      <c r="B130" s="8" t="str">
        <f>"谭美秀"</f>
        <v>谭美秀</v>
      </c>
      <c r="C130" s="7" t="str">
        <f>"50792023040214291798511"</f>
        <v>50792023040214291798511</v>
      </c>
    </row>
    <row r="131" spans="1:3" ht="24.75" customHeight="1">
      <c r="A131" s="1">
        <v>128</v>
      </c>
      <c r="B131" s="8" t="str">
        <f>"吴晓明"</f>
        <v>吴晓明</v>
      </c>
      <c r="C131" s="7" t="str">
        <f>"507920230402234005101901"</f>
        <v>507920230402234005101901</v>
      </c>
    </row>
    <row r="132" spans="1:3" ht="24.75" customHeight="1">
      <c r="A132" s="1">
        <v>129</v>
      </c>
      <c r="B132" s="8" t="str">
        <f>"邱普洪"</f>
        <v>邱普洪</v>
      </c>
      <c r="C132" s="7" t="str">
        <f>"507920230403175359109078"</f>
        <v>507920230403175359109078</v>
      </c>
    </row>
    <row r="133" spans="1:3" ht="24.75" customHeight="1">
      <c r="A133" s="1">
        <v>130</v>
      </c>
      <c r="B133" s="8" t="str">
        <f>"洪媛媛"</f>
        <v>洪媛媛</v>
      </c>
      <c r="C133" s="7" t="str">
        <f>"507920230406191611117086"</f>
        <v>507920230406191611117086</v>
      </c>
    </row>
    <row r="134" spans="1:3" ht="24.75" customHeight="1">
      <c r="A134" s="1">
        <v>131</v>
      </c>
      <c r="B134" s="8" t="str">
        <f>"李海旭"</f>
        <v>李海旭</v>
      </c>
      <c r="C134" s="7" t="str">
        <f>"50792023040109595391309"</f>
        <v>50792023040109595391309</v>
      </c>
    </row>
    <row r="135" spans="1:3" ht="24.75" customHeight="1">
      <c r="A135" s="1">
        <v>132</v>
      </c>
      <c r="B135" s="8" t="str">
        <f>"李华泽"</f>
        <v>李华泽</v>
      </c>
      <c r="C135" s="7" t="str">
        <f>"50792023040111401792256"</f>
        <v>50792023040111401792256</v>
      </c>
    </row>
    <row r="136" spans="1:3" ht="24.75" customHeight="1">
      <c r="A136" s="1">
        <v>133</v>
      </c>
      <c r="B136" s="8" t="str">
        <f>"陈超"</f>
        <v>陈超</v>
      </c>
      <c r="C136" s="7" t="str">
        <f>"50792023040210262097065"</f>
        <v>50792023040210262097065</v>
      </c>
    </row>
    <row r="137" spans="1:3" ht="24.75" customHeight="1">
      <c r="A137" s="1">
        <v>134</v>
      </c>
      <c r="B137" s="8" t="str">
        <f>"王昊"</f>
        <v>王昊</v>
      </c>
      <c r="C137" s="7" t="str">
        <f>"50792023040217224799473"</f>
        <v>50792023040217224799473</v>
      </c>
    </row>
    <row r="138" spans="1:3" ht="24.75" customHeight="1">
      <c r="A138" s="1">
        <v>135</v>
      </c>
      <c r="B138" s="8" t="str">
        <f>"梁敏锐"</f>
        <v>梁敏锐</v>
      </c>
      <c r="C138" s="7" t="str">
        <f>"507920230402222254101390"</f>
        <v>507920230402222254101390</v>
      </c>
    </row>
    <row r="139" spans="1:3" ht="24.75" customHeight="1">
      <c r="A139" s="1">
        <v>136</v>
      </c>
      <c r="B139" s="8" t="str">
        <f>"李慧"</f>
        <v>李慧</v>
      </c>
      <c r="C139" s="7" t="str">
        <f>"507920230403131319106337"</f>
        <v>507920230403131319106337</v>
      </c>
    </row>
    <row r="140" spans="1:3" ht="24.75" customHeight="1">
      <c r="A140" s="1">
        <v>137</v>
      </c>
      <c r="B140" s="8" t="str">
        <f>"牛雨桐"</f>
        <v>牛雨桐</v>
      </c>
      <c r="C140" s="7" t="str">
        <f>"507920230403134954106682"</f>
        <v>507920230403134954106682</v>
      </c>
    </row>
    <row r="141" spans="1:3" ht="24.75" customHeight="1">
      <c r="A141" s="1">
        <v>138</v>
      </c>
      <c r="B141" s="8" t="str">
        <f>"李光智"</f>
        <v>李光智</v>
      </c>
      <c r="C141" s="7" t="str">
        <f>"507920230403213349110180"</f>
        <v>507920230403213349110180</v>
      </c>
    </row>
    <row r="142" spans="1:3" ht="24.75" customHeight="1">
      <c r="A142" s="1">
        <v>139</v>
      </c>
      <c r="B142" s="8" t="str">
        <f>"田瑶"</f>
        <v>田瑶</v>
      </c>
      <c r="C142" s="7" t="str">
        <f>"507920230404165227112229"</f>
        <v>507920230404165227112229</v>
      </c>
    </row>
    <row r="143" spans="1:3" ht="24.75" customHeight="1">
      <c r="A143" s="1">
        <v>140</v>
      </c>
      <c r="B143" s="8" t="str">
        <f>"林仕磊"</f>
        <v>林仕磊</v>
      </c>
      <c r="C143" s="7" t="str">
        <f>"507920230404174339112351"</f>
        <v>507920230404174339112351</v>
      </c>
    </row>
    <row r="144" spans="1:3" ht="24.75" customHeight="1">
      <c r="A144" s="1">
        <v>141</v>
      </c>
      <c r="B144" s="8" t="str">
        <f>"孙清元"</f>
        <v>孙清元</v>
      </c>
      <c r="C144" s="7" t="str">
        <f>"507920230405155933113686"</f>
        <v>507920230405155933113686</v>
      </c>
    </row>
    <row r="145" spans="1:3" ht="24.75" customHeight="1">
      <c r="A145" s="1">
        <v>142</v>
      </c>
      <c r="B145" s="8" t="str">
        <f>"蔡汝瑜"</f>
        <v>蔡汝瑜</v>
      </c>
      <c r="C145" s="7" t="str">
        <f>"507920230407135259118987"</f>
        <v>507920230407135259118987</v>
      </c>
    </row>
    <row r="146" spans="1:3" ht="24.75" customHeight="1">
      <c r="A146" s="1">
        <v>143</v>
      </c>
      <c r="B146" s="8" t="str">
        <f>"李狮弧"</f>
        <v>李狮弧</v>
      </c>
      <c r="C146" s="7" t="str">
        <f>"507920230407144125119154"</f>
        <v>507920230407144125119154</v>
      </c>
    </row>
    <row r="147" spans="1:3" ht="24.75" customHeight="1">
      <c r="A147" s="1">
        <v>144</v>
      </c>
      <c r="B147" s="8" t="str">
        <f>"王肖肖"</f>
        <v>王肖肖</v>
      </c>
      <c r="C147" s="7" t="str">
        <f>"50792023040108423990608"</f>
        <v>50792023040108423990608</v>
      </c>
    </row>
    <row r="148" spans="1:3" ht="24.75" customHeight="1">
      <c r="A148" s="1">
        <v>145</v>
      </c>
      <c r="B148" s="8" t="str">
        <f>"陈婉萍"</f>
        <v>陈婉萍</v>
      </c>
      <c r="C148" s="7" t="str">
        <f>"50792023040113114792964"</f>
        <v>50792023040113114792964</v>
      </c>
    </row>
    <row r="149" spans="1:3" ht="24.75" customHeight="1">
      <c r="A149" s="1">
        <v>146</v>
      </c>
      <c r="B149" s="8" t="str">
        <f>"谷雪梅"</f>
        <v>谷雪梅</v>
      </c>
      <c r="C149" s="7" t="str">
        <f>"50792023040115190893679"</f>
        <v>50792023040115190893679</v>
      </c>
    </row>
    <row r="150" spans="1:3" ht="24.75" customHeight="1">
      <c r="A150" s="1">
        <v>147</v>
      </c>
      <c r="B150" s="8" t="str">
        <f>"宋凯"</f>
        <v>宋凯</v>
      </c>
      <c r="C150" s="7" t="str">
        <f>"50792023040115225493696"</f>
        <v>50792023040115225493696</v>
      </c>
    </row>
    <row r="151" spans="1:3" ht="24.75" customHeight="1">
      <c r="A151" s="1">
        <v>148</v>
      </c>
      <c r="B151" s="8" t="str">
        <f>"郑茹月"</f>
        <v>郑茹月</v>
      </c>
      <c r="C151" s="7" t="str">
        <f>"50792023040115295993735"</f>
        <v>50792023040115295993735</v>
      </c>
    </row>
    <row r="152" spans="1:3" ht="24.75" customHeight="1">
      <c r="A152" s="1">
        <v>149</v>
      </c>
      <c r="B152" s="8" t="str">
        <f>"王欢"</f>
        <v>王欢</v>
      </c>
      <c r="C152" s="7" t="str">
        <f>"50792023040116103093955"</f>
        <v>50792023040116103093955</v>
      </c>
    </row>
    <row r="153" spans="1:3" ht="24.75" customHeight="1">
      <c r="A153" s="1">
        <v>150</v>
      </c>
      <c r="B153" s="8" t="str">
        <f>"康帅"</f>
        <v>康帅</v>
      </c>
      <c r="C153" s="7" t="str">
        <f>"50792023040116203494005"</f>
        <v>50792023040116203494005</v>
      </c>
    </row>
    <row r="154" spans="1:3" ht="24.75" customHeight="1">
      <c r="A154" s="1">
        <v>151</v>
      </c>
      <c r="B154" s="8" t="str">
        <f>"康斐涵"</f>
        <v>康斐涵</v>
      </c>
      <c r="C154" s="7" t="str">
        <f>"50792023040118542394675"</f>
        <v>50792023040118542394675</v>
      </c>
    </row>
    <row r="155" spans="1:3" ht="24.75" customHeight="1">
      <c r="A155" s="1">
        <v>152</v>
      </c>
      <c r="B155" s="8" t="str">
        <f>"李苗"</f>
        <v>李苗</v>
      </c>
      <c r="C155" s="7" t="str">
        <f>"50792023040120332695178"</f>
        <v>50792023040120332695178</v>
      </c>
    </row>
    <row r="156" spans="1:3" ht="24.75" customHeight="1">
      <c r="A156" s="1">
        <v>153</v>
      </c>
      <c r="B156" s="8" t="str">
        <f>"张梦娜"</f>
        <v>张梦娜</v>
      </c>
      <c r="C156" s="7" t="str">
        <f>"50792023040120341895183"</f>
        <v>50792023040120341895183</v>
      </c>
    </row>
    <row r="157" spans="1:3" ht="24.75" customHeight="1">
      <c r="A157" s="1">
        <v>154</v>
      </c>
      <c r="B157" s="8" t="str">
        <f>"莫翠端"</f>
        <v>莫翠端</v>
      </c>
      <c r="C157" s="7" t="str">
        <f>"50792023040122473395965"</f>
        <v>50792023040122473395965</v>
      </c>
    </row>
    <row r="158" spans="1:3" ht="24.75" customHeight="1">
      <c r="A158" s="1">
        <v>155</v>
      </c>
      <c r="B158" s="8" t="str">
        <f>"朱秋菊"</f>
        <v>朱秋菊</v>
      </c>
      <c r="C158" s="7" t="str">
        <f>"50792023040208345296524"</f>
        <v>50792023040208345296524</v>
      </c>
    </row>
    <row r="159" spans="1:3" ht="24.75" customHeight="1">
      <c r="A159" s="1">
        <v>156</v>
      </c>
      <c r="B159" s="8" t="str">
        <f>"林诗婷"</f>
        <v>林诗婷</v>
      </c>
      <c r="C159" s="7" t="str">
        <f>"50792023040209371196767"</f>
        <v>50792023040209371196767</v>
      </c>
    </row>
    <row r="160" spans="1:3" ht="24.75" customHeight="1">
      <c r="A160" s="1">
        <v>157</v>
      </c>
      <c r="B160" s="8" t="str">
        <f>"马珒"</f>
        <v>马珒</v>
      </c>
      <c r="C160" s="7" t="str">
        <f>"50792023040210460597203"</f>
        <v>50792023040210460597203</v>
      </c>
    </row>
    <row r="161" spans="1:3" ht="24.75" customHeight="1">
      <c r="A161" s="1">
        <v>158</v>
      </c>
      <c r="B161" s="8" t="str">
        <f>"劳培俊"</f>
        <v>劳培俊</v>
      </c>
      <c r="C161" s="7" t="str">
        <f>"50792023040213435598277"</f>
        <v>50792023040213435598277</v>
      </c>
    </row>
    <row r="162" spans="1:3" ht="24.75" customHeight="1">
      <c r="A162" s="1">
        <v>159</v>
      </c>
      <c r="B162" s="8" t="str">
        <f>"耿锋"</f>
        <v>耿锋</v>
      </c>
      <c r="C162" s="7" t="str">
        <f>"50792023040215015698706"</f>
        <v>50792023040215015698706</v>
      </c>
    </row>
    <row r="163" spans="1:3" ht="24.75" customHeight="1">
      <c r="A163" s="1">
        <v>160</v>
      </c>
      <c r="B163" s="8" t="str">
        <f>"王刚"</f>
        <v>王刚</v>
      </c>
      <c r="C163" s="7" t="str">
        <f>"50792023040217204099463"</f>
        <v>50792023040217204099463</v>
      </c>
    </row>
    <row r="164" spans="1:3" ht="24.75" customHeight="1">
      <c r="A164" s="1">
        <v>161</v>
      </c>
      <c r="B164" s="8" t="str">
        <f>"朱玉"</f>
        <v>朱玉</v>
      </c>
      <c r="C164" s="7" t="str">
        <f>"507920230402205412100598"</f>
        <v>507920230402205412100598</v>
      </c>
    </row>
    <row r="165" spans="1:3" ht="24.75" customHeight="1">
      <c r="A165" s="1">
        <v>162</v>
      </c>
      <c r="B165" s="8" t="str">
        <f>"郭瑢"</f>
        <v>郭瑢</v>
      </c>
      <c r="C165" s="7" t="str">
        <f>"507920230402222209101377"</f>
        <v>507920230402222209101377</v>
      </c>
    </row>
    <row r="166" spans="1:3" ht="24.75" customHeight="1">
      <c r="A166" s="1">
        <v>163</v>
      </c>
      <c r="B166" s="8" t="str">
        <f>"汪鹏娜"</f>
        <v>汪鹏娜</v>
      </c>
      <c r="C166" s="7" t="str">
        <f>"507920230403080313102201"</f>
        <v>507920230403080313102201</v>
      </c>
    </row>
    <row r="167" spans="1:3" ht="24.75" customHeight="1">
      <c r="A167" s="1">
        <v>164</v>
      </c>
      <c r="B167" s="8" t="str">
        <f>"王彬"</f>
        <v>王彬</v>
      </c>
      <c r="C167" s="7" t="str">
        <f>"507920230403085219102595"</f>
        <v>507920230403085219102595</v>
      </c>
    </row>
    <row r="168" spans="1:3" ht="24.75" customHeight="1">
      <c r="A168" s="1">
        <v>165</v>
      </c>
      <c r="B168" s="8" t="str">
        <f>"王苑"</f>
        <v>王苑</v>
      </c>
      <c r="C168" s="7" t="str">
        <f>"507920230403093008103321"</f>
        <v>507920230403093008103321</v>
      </c>
    </row>
    <row r="169" spans="1:3" ht="24.75" customHeight="1">
      <c r="A169" s="1">
        <v>166</v>
      </c>
      <c r="B169" s="8" t="str">
        <f>"李政昊"</f>
        <v>李政昊</v>
      </c>
      <c r="C169" s="7" t="str">
        <f>"507920230403101131104054"</f>
        <v>507920230403101131104054</v>
      </c>
    </row>
    <row r="170" spans="1:3" ht="24.75" customHeight="1">
      <c r="A170" s="1">
        <v>167</v>
      </c>
      <c r="B170" s="8" t="str">
        <f>"王盼盼"</f>
        <v>王盼盼</v>
      </c>
      <c r="C170" s="7" t="str">
        <f>"507920230403113647105281"</f>
        <v>507920230403113647105281</v>
      </c>
    </row>
    <row r="171" spans="1:3" ht="24.75" customHeight="1">
      <c r="A171" s="1">
        <v>168</v>
      </c>
      <c r="B171" s="8" t="str">
        <f>"王艺霏"</f>
        <v>王艺霏</v>
      </c>
      <c r="C171" s="7" t="str">
        <f>"507920230403163348108541"</f>
        <v>507920230403163348108541</v>
      </c>
    </row>
    <row r="172" spans="1:3" ht="24.75" customHeight="1">
      <c r="A172" s="1">
        <v>169</v>
      </c>
      <c r="B172" s="8" t="str">
        <f>"黄霞晖"</f>
        <v>黄霞晖</v>
      </c>
      <c r="C172" s="7" t="str">
        <f>"507920230403164259108638"</f>
        <v>507920230403164259108638</v>
      </c>
    </row>
    <row r="173" spans="1:3" ht="24.75" customHeight="1">
      <c r="A173" s="1">
        <v>170</v>
      </c>
      <c r="B173" s="8" t="str">
        <f>"徐锦雯"</f>
        <v>徐锦雯</v>
      </c>
      <c r="C173" s="7" t="str">
        <f>"507920230403203923109910"</f>
        <v>507920230403203923109910</v>
      </c>
    </row>
    <row r="174" spans="1:3" ht="24.75" customHeight="1">
      <c r="A174" s="1">
        <v>171</v>
      </c>
      <c r="B174" s="8" t="str">
        <f>"汪金熙"</f>
        <v>汪金熙</v>
      </c>
      <c r="C174" s="7" t="str">
        <f>"507920230403225509110538"</f>
        <v>507920230403225509110538</v>
      </c>
    </row>
    <row r="175" spans="1:3" ht="24.75" customHeight="1">
      <c r="A175" s="1">
        <v>172</v>
      </c>
      <c r="B175" s="8" t="str">
        <f>"陈绪倩"</f>
        <v>陈绪倩</v>
      </c>
      <c r="C175" s="7" t="str">
        <f>"507920230404004328110677"</f>
        <v>507920230404004328110677</v>
      </c>
    </row>
    <row r="176" spans="1:3" ht="24.75" customHeight="1">
      <c r="A176" s="1">
        <v>173</v>
      </c>
      <c r="B176" s="8" t="str">
        <f>"祝欢欣"</f>
        <v>祝欢欣</v>
      </c>
      <c r="C176" s="7" t="str">
        <f>"507920230404134002111704"</f>
        <v>507920230404134002111704</v>
      </c>
    </row>
    <row r="177" spans="1:3" ht="24.75" customHeight="1">
      <c r="A177" s="1">
        <v>174</v>
      </c>
      <c r="B177" s="8" t="str">
        <f>"李述训"</f>
        <v>李述训</v>
      </c>
      <c r="C177" s="7" t="str">
        <f>"507920230404165659112238"</f>
        <v>507920230404165659112238</v>
      </c>
    </row>
    <row r="178" spans="1:3" ht="24.75" customHeight="1">
      <c r="A178" s="1">
        <v>175</v>
      </c>
      <c r="B178" s="8" t="str">
        <f>"刘静雨"</f>
        <v>刘静雨</v>
      </c>
      <c r="C178" s="7" t="str">
        <f>"507920230404174154112346"</f>
        <v>507920230404174154112346</v>
      </c>
    </row>
    <row r="179" spans="1:3" ht="24.75" customHeight="1">
      <c r="A179" s="1">
        <v>176</v>
      </c>
      <c r="B179" s="8" t="str">
        <f>"陈丽娟"</f>
        <v>陈丽娟</v>
      </c>
      <c r="C179" s="7" t="str">
        <f>"507920230404182118112412"</f>
        <v>507920230404182118112412</v>
      </c>
    </row>
    <row r="180" spans="1:3" ht="24.75" customHeight="1">
      <c r="A180" s="1">
        <v>177</v>
      </c>
      <c r="B180" s="8" t="str">
        <f>"李晓钰"</f>
        <v>李晓钰</v>
      </c>
      <c r="C180" s="7" t="str">
        <f>"507920230404220223112771"</f>
        <v>507920230404220223112771</v>
      </c>
    </row>
    <row r="181" spans="1:3" ht="24.75" customHeight="1">
      <c r="A181" s="1">
        <v>178</v>
      </c>
      <c r="B181" s="8" t="str">
        <f>"王元元"</f>
        <v>王元元</v>
      </c>
      <c r="C181" s="7" t="str">
        <f>"507920230404221901112801"</f>
        <v>507920230404221901112801</v>
      </c>
    </row>
    <row r="182" spans="1:3" ht="24.75" customHeight="1">
      <c r="A182" s="1">
        <v>179</v>
      </c>
      <c r="B182" s="8" t="str">
        <f>"张月霞"</f>
        <v>张月霞</v>
      </c>
      <c r="C182" s="7" t="str">
        <f>"507920230404225340112852"</f>
        <v>507920230404225340112852</v>
      </c>
    </row>
    <row r="183" spans="1:3" ht="24.75" customHeight="1">
      <c r="A183" s="1">
        <v>180</v>
      </c>
      <c r="B183" s="8" t="str">
        <f>"李宁"</f>
        <v>李宁</v>
      </c>
      <c r="C183" s="7" t="str">
        <f>"507920230405101137113131"</f>
        <v>507920230405101137113131</v>
      </c>
    </row>
    <row r="184" spans="1:3" ht="24.75" customHeight="1">
      <c r="A184" s="1">
        <v>181</v>
      </c>
      <c r="B184" s="8" t="str">
        <f>"初杰"</f>
        <v>初杰</v>
      </c>
      <c r="C184" s="7" t="str">
        <f>"507920230405120956113340"</f>
        <v>507920230405120956113340</v>
      </c>
    </row>
    <row r="185" spans="1:3" ht="24.75" customHeight="1">
      <c r="A185" s="1">
        <v>182</v>
      </c>
      <c r="B185" s="8" t="str">
        <f>"蒙萌"</f>
        <v>蒙萌</v>
      </c>
      <c r="C185" s="7" t="str">
        <f>"507920230405121238113346"</f>
        <v>507920230405121238113346</v>
      </c>
    </row>
    <row r="186" spans="1:3" ht="24.75" customHeight="1">
      <c r="A186" s="1">
        <v>183</v>
      </c>
      <c r="B186" s="8" t="str">
        <f>"霍文彦"</f>
        <v>霍文彦</v>
      </c>
      <c r="C186" s="7" t="str">
        <f>"507920230405122434113366"</f>
        <v>507920230405122434113366</v>
      </c>
    </row>
    <row r="187" spans="1:3" ht="24.75" customHeight="1">
      <c r="A187" s="1">
        <v>184</v>
      </c>
      <c r="B187" s="8" t="str">
        <f>"赵子健"</f>
        <v>赵子健</v>
      </c>
      <c r="C187" s="7" t="str">
        <f>"507920230405123724113386"</f>
        <v>507920230405123724113386</v>
      </c>
    </row>
    <row r="188" spans="1:3" ht="24.75" customHeight="1">
      <c r="A188" s="1">
        <v>185</v>
      </c>
      <c r="B188" s="8" t="str">
        <f>"周丹妮"</f>
        <v>周丹妮</v>
      </c>
      <c r="C188" s="7" t="str">
        <f>"507920230405182705113908"</f>
        <v>507920230405182705113908</v>
      </c>
    </row>
    <row r="189" spans="1:3" ht="24.75" customHeight="1">
      <c r="A189" s="1">
        <v>186</v>
      </c>
      <c r="B189" s="8" t="str">
        <f>"田润叶"</f>
        <v>田润叶</v>
      </c>
      <c r="C189" s="7" t="str">
        <f>"507920230405190257113952"</f>
        <v>507920230405190257113952</v>
      </c>
    </row>
    <row r="190" spans="1:3" ht="24.75" customHeight="1">
      <c r="A190" s="1">
        <v>187</v>
      </c>
      <c r="B190" s="8" t="str">
        <f>"陈洋"</f>
        <v>陈洋</v>
      </c>
      <c r="C190" s="7" t="str">
        <f>"507920230405224938114354"</f>
        <v>507920230405224938114354</v>
      </c>
    </row>
    <row r="191" spans="1:3" ht="24.75" customHeight="1">
      <c r="A191" s="1">
        <v>188</v>
      </c>
      <c r="B191" s="8" t="str">
        <f>"梁艺"</f>
        <v>梁艺</v>
      </c>
      <c r="C191" s="7" t="str">
        <f>"507920230405230426114378"</f>
        <v>507920230405230426114378</v>
      </c>
    </row>
    <row r="192" spans="1:3" ht="24.75" customHeight="1">
      <c r="A192" s="1">
        <v>189</v>
      </c>
      <c r="B192" s="8" t="str">
        <f>"席悦"</f>
        <v>席悦</v>
      </c>
      <c r="C192" s="7" t="str">
        <f>"507920230406093141114837"</f>
        <v>507920230406093141114837</v>
      </c>
    </row>
    <row r="193" spans="1:3" ht="24.75" customHeight="1">
      <c r="A193" s="1">
        <v>190</v>
      </c>
      <c r="B193" s="8" t="str">
        <f>"李承洋"</f>
        <v>李承洋</v>
      </c>
      <c r="C193" s="7" t="str">
        <f>"507920230406204304117337"</f>
        <v>507920230406204304117337</v>
      </c>
    </row>
    <row r="194" spans="1:3" ht="24.75" customHeight="1">
      <c r="A194" s="1">
        <v>191</v>
      </c>
      <c r="B194" s="8" t="str">
        <f>"王玉林"</f>
        <v>王玉林</v>
      </c>
      <c r="C194" s="7" t="str">
        <f>"507920230406210731117406"</f>
        <v>507920230406210731117406</v>
      </c>
    </row>
    <row r="195" spans="1:3" ht="24.75" customHeight="1">
      <c r="A195" s="1">
        <v>192</v>
      </c>
      <c r="B195" s="8" t="str">
        <f>"刘文韬"</f>
        <v>刘文韬</v>
      </c>
      <c r="C195" s="7" t="str">
        <f>"507920230406221122117607"</f>
        <v>507920230406221122117607</v>
      </c>
    </row>
    <row r="196" spans="1:3" ht="24.75" customHeight="1">
      <c r="A196" s="1">
        <v>193</v>
      </c>
      <c r="B196" s="8" t="str">
        <f>"高星"</f>
        <v>高星</v>
      </c>
      <c r="C196" s="7" t="str">
        <f>"507920230407000252117839"</f>
        <v>507920230407000252117839</v>
      </c>
    </row>
    <row r="197" spans="1:3" ht="24.75" customHeight="1">
      <c r="A197" s="1">
        <v>194</v>
      </c>
      <c r="B197" s="8" t="str">
        <f>"蒙倩娇"</f>
        <v>蒙倩娇</v>
      </c>
      <c r="C197" s="7" t="str">
        <f>"507920230407003134117871"</f>
        <v>507920230407003134117871</v>
      </c>
    </row>
    <row r="198" spans="1:3" ht="24.75" customHeight="1">
      <c r="A198" s="1">
        <v>195</v>
      </c>
      <c r="B198" s="8" t="str">
        <f>"高晓媛"</f>
        <v>高晓媛</v>
      </c>
      <c r="C198" s="7" t="str">
        <f>"507920230407085130118062"</f>
        <v>507920230407085130118062</v>
      </c>
    </row>
    <row r="199" spans="1:3" ht="24.75" customHeight="1">
      <c r="A199" s="1">
        <v>196</v>
      </c>
      <c r="B199" s="8" t="str">
        <f>"朱思"</f>
        <v>朱思</v>
      </c>
      <c r="C199" s="7" t="str">
        <f>"507920230407152909119328"</f>
        <v>507920230407152909119328</v>
      </c>
    </row>
    <row r="200" spans="1:3" ht="24.75" customHeight="1">
      <c r="A200" s="1">
        <v>197</v>
      </c>
      <c r="B200" s="8" t="str">
        <f>"洪欣睿"</f>
        <v>洪欣睿</v>
      </c>
      <c r="C200" s="7" t="str">
        <f>"507920230407153438119351"</f>
        <v>507920230407153438119351</v>
      </c>
    </row>
    <row r="201" spans="1:3" ht="24.75" customHeight="1">
      <c r="A201" s="1">
        <v>198</v>
      </c>
      <c r="B201" s="8" t="str">
        <f>"王森"</f>
        <v>王森</v>
      </c>
      <c r="C201" s="7" t="str">
        <f>"50792023040108523390625"</f>
        <v>50792023040108523390625</v>
      </c>
    </row>
    <row r="202" spans="1:3" ht="24.75" customHeight="1">
      <c r="A202" s="1">
        <v>199</v>
      </c>
      <c r="B202" s="8" t="str">
        <f>"黄德青"</f>
        <v>黄德青</v>
      </c>
      <c r="C202" s="7" t="str">
        <f>"50792023040108590690632"</f>
        <v>50792023040108590690632</v>
      </c>
    </row>
    <row r="203" spans="1:3" ht="24.75" customHeight="1">
      <c r="A203" s="1">
        <v>200</v>
      </c>
      <c r="B203" s="8" t="str">
        <f>"罗月琪"</f>
        <v>罗月琪</v>
      </c>
      <c r="C203" s="7" t="str">
        <f>"50792023040110025891350"</f>
        <v>50792023040110025891350</v>
      </c>
    </row>
    <row r="204" spans="1:3" ht="24.75" customHeight="1">
      <c r="A204" s="1">
        <v>201</v>
      </c>
      <c r="B204" s="8" t="str">
        <f>"唐惠玺"</f>
        <v>唐惠玺</v>
      </c>
      <c r="C204" s="7" t="str">
        <f>"50792023040111062491968"</f>
        <v>50792023040111062491968</v>
      </c>
    </row>
    <row r="205" spans="1:3" ht="24.75" customHeight="1">
      <c r="A205" s="1">
        <v>202</v>
      </c>
      <c r="B205" s="8" t="str">
        <f>"蒋沛言"</f>
        <v>蒋沛言</v>
      </c>
      <c r="C205" s="7" t="str">
        <f>"50792023040111240392122"</f>
        <v>50792023040111240392122</v>
      </c>
    </row>
    <row r="206" spans="1:3" ht="24.75" customHeight="1">
      <c r="A206" s="1">
        <v>203</v>
      </c>
      <c r="B206" s="8" t="str">
        <f>"周鉴"</f>
        <v>周鉴</v>
      </c>
      <c r="C206" s="7" t="str">
        <f>"50792023040112064792466"</f>
        <v>50792023040112064792466</v>
      </c>
    </row>
    <row r="207" spans="1:3" ht="24.75" customHeight="1">
      <c r="A207" s="1">
        <v>204</v>
      </c>
      <c r="B207" s="8" t="str">
        <f>"李小小"</f>
        <v>李小小</v>
      </c>
      <c r="C207" s="7" t="str">
        <f>"50792023040113141692986"</f>
        <v>50792023040113141692986</v>
      </c>
    </row>
    <row r="208" spans="1:3" ht="24.75" customHeight="1">
      <c r="A208" s="1">
        <v>205</v>
      </c>
      <c r="B208" s="8" t="str">
        <f>"王玉珏"</f>
        <v>王玉珏</v>
      </c>
      <c r="C208" s="7" t="str">
        <f>"50792023040114014693285"</f>
        <v>50792023040114014693285</v>
      </c>
    </row>
    <row r="209" spans="1:3" ht="24.75" customHeight="1">
      <c r="A209" s="1">
        <v>206</v>
      </c>
      <c r="B209" s="8" t="str">
        <f>"陈乙玲"</f>
        <v>陈乙玲</v>
      </c>
      <c r="C209" s="7" t="str">
        <f>"50792023040114163093362"</f>
        <v>50792023040114163093362</v>
      </c>
    </row>
    <row r="210" spans="1:3" ht="24.75" customHeight="1">
      <c r="A210" s="1">
        <v>207</v>
      </c>
      <c r="B210" s="8" t="str">
        <f>"翁良珠"</f>
        <v>翁良珠</v>
      </c>
      <c r="C210" s="7" t="str">
        <f>"50792023040114580493573"</f>
        <v>50792023040114580493573</v>
      </c>
    </row>
    <row r="211" spans="1:3" ht="24.75" customHeight="1">
      <c r="A211" s="1">
        <v>208</v>
      </c>
      <c r="B211" s="8" t="str">
        <f>"张亚萍"</f>
        <v>张亚萍</v>
      </c>
      <c r="C211" s="7" t="str">
        <f>"50792023040117144594272"</f>
        <v>50792023040117144594272</v>
      </c>
    </row>
    <row r="212" spans="1:3" ht="24.75" customHeight="1">
      <c r="A212" s="1">
        <v>209</v>
      </c>
      <c r="B212" s="8" t="str">
        <f>"黄章仲"</f>
        <v>黄章仲</v>
      </c>
      <c r="C212" s="7" t="str">
        <f>"50792023040117300594341"</f>
        <v>50792023040117300594341</v>
      </c>
    </row>
    <row r="213" spans="1:3" ht="24.75" customHeight="1">
      <c r="A213" s="1">
        <v>210</v>
      </c>
      <c r="B213" s="8" t="str">
        <f>"肖弘毅"</f>
        <v>肖弘毅</v>
      </c>
      <c r="C213" s="7" t="str">
        <f>"50792023040119340894840"</f>
        <v>50792023040119340894840</v>
      </c>
    </row>
    <row r="214" spans="1:3" ht="24.75" customHeight="1">
      <c r="A214" s="1">
        <v>211</v>
      </c>
      <c r="B214" s="8" t="str">
        <f>"蔡石妹"</f>
        <v>蔡石妹</v>
      </c>
      <c r="C214" s="7" t="str">
        <f>"50792023040119525794938"</f>
        <v>50792023040119525794938</v>
      </c>
    </row>
    <row r="215" spans="1:3" ht="24.75" customHeight="1">
      <c r="A215" s="1">
        <v>212</v>
      </c>
      <c r="B215" s="8" t="str">
        <f>"陈尚邦"</f>
        <v>陈尚邦</v>
      </c>
      <c r="C215" s="7" t="str">
        <f>"50792023040120232895116"</f>
        <v>50792023040120232895116</v>
      </c>
    </row>
    <row r="216" spans="1:3" ht="24.75" customHeight="1">
      <c r="A216" s="1">
        <v>213</v>
      </c>
      <c r="B216" s="8" t="str">
        <f>"钟杰"</f>
        <v>钟杰</v>
      </c>
      <c r="C216" s="7" t="str">
        <f>"50792023040121181795437"</f>
        <v>50792023040121181795437</v>
      </c>
    </row>
    <row r="217" spans="1:3" ht="24.75" customHeight="1">
      <c r="A217" s="1">
        <v>214</v>
      </c>
      <c r="B217" s="8" t="str">
        <f>"张恒"</f>
        <v>张恒</v>
      </c>
      <c r="C217" s="7" t="str">
        <f>"50792023040200125996285"</f>
        <v>50792023040200125996285</v>
      </c>
    </row>
    <row r="218" spans="1:3" ht="24.75" customHeight="1">
      <c r="A218" s="1">
        <v>215</v>
      </c>
      <c r="B218" s="8" t="str">
        <f>"梁奇伟"</f>
        <v>梁奇伟</v>
      </c>
      <c r="C218" s="7" t="str">
        <f>"50792023040203201696377"</f>
        <v>50792023040203201696377</v>
      </c>
    </row>
    <row r="219" spans="1:3" ht="24.75" customHeight="1">
      <c r="A219" s="1">
        <v>216</v>
      </c>
      <c r="B219" s="8" t="str">
        <f>"杨京伯"</f>
        <v>杨京伯</v>
      </c>
      <c r="C219" s="7" t="str">
        <f>"50792023040206352696391"</f>
        <v>50792023040206352696391</v>
      </c>
    </row>
    <row r="220" spans="1:3" ht="24.75" customHeight="1">
      <c r="A220" s="1">
        <v>217</v>
      </c>
      <c r="B220" s="8" t="str">
        <f>"徐辉"</f>
        <v>徐辉</v>
      </c>
      <c r="C220" s="7" t="str">
        <f>"50792023040209145096670"</f>
        <v>50792023040209145096670</v>
      </c>
    </row>
    <row r="221" spans="1:3" ht="24.75" customHeight="1">
      <c r="A221" s="1">
        <v>218</v>
      </c>
      <c r="B221" s="8" t="str">
        <f>"赵云熙"</f>
        <v>赵云熙</v>
      </c>
      <c r="C221" s="7" t="str">
        <f>"50792023040213415998265"</f>
        <v>50792023040213415998265</v>
      </c>
    </row>
    <row r="222" spans="1:3" ht="24.75" customHeight="1">
      <c r="A222" s="1">
        <v>219</v>
      </c>
      <c r="B222" s="8" t="str">
        <f>"任灵"</f>
        <v>任灵</v>
      </c>
      <c r="C222" s="7" t="str">
        <f>"50792023040214474398622"</f>
        <v>50792023040214474398622</v>
      </c>
    </row>
    <row r="223" spans="1:3" ht="24.75" customHeight="1">
      <c r="A223" s="1">
        <v>220</v>
      </c>
      <c r="B223" s="8" t="str">
        <f>"樊晓倩"</f>
        <v>樊晓倩</v>
      </c>
      <c r="C223" s="7" t="str">
        <f>"50792023040215063398726"</f>
        <v>50792023040215063398726</v>
      </c>
    </row>
    <row r="224" spans="1:3" ht="24.75" customHeight="1">
      <c r="A224" s="1">
        <v>221</v>
      </c>
      <c r="B224" s="8" t="str">
        <f>"郝月"</f>
        <v>郝月</v>
      </c>
      <c r="C224" s="7" t="str">
        <f>"50792023040217380399547"</f>
        <v>50792023040217380399547</v>
      </c>
    </row>
    <row r="225" spans="1:3" ht="24.75" customHeight="1">
      <c r="A225" s="1">
        <v>222</v>
      </c>
      <c r="B225" s="8" t="str">
        <f>"杨妍"</f>
        <v>杨妍</v>
      </c>
      <c r="C225" s="7" t="str">
        <f>"50792023040218254999753"</f>
        <v>50792023040218254999753</v>
      </c>
    </row>
    <row r="226" spans="1:3" ht="24.75" customHeight="1">
      <c r="A226" s="1">
        <v>223</v>
      </c>
      <c r="B226" s="8" t="str">
        <f>"王靖雯"</f>
        <v>王靖雯</v>
      </c>
      <c r="C226" s="7" t="str">
        <f>"507920230402193535100080"</f>
        <v>507920230402193535100080</v>
      </c>
    </row>
    <row r="227" spans="1:3" ht="24.75" customHeight="1">
      <c r="A227" s="1">
        <v>224</v>
      </c>
      <c r="B227" s="8" t="str">
        <f>"陈德声"</f>
        <v>陈德声</v>
      </c>
      <c r="C227" s="7" t="str">
        <f>"507920230402224111101536"</f>
        <v>507920230402224111101536</v>
      </c>
    </row>
    <row r="228" spans="1:3" ht="24.75" customHeight="1">
      <c r="A228" s="1">
        <v>225</v>
      </c>
      <c r="B228" s="8" t="str">
        <f>"王梦琳"</f>
        <v>王梦琳</v>
      </c>
      <c r="C228" s="7" t="str">
        <f>"507920230403082043102266"</f>
        <v>507920230403082043102266</v>
      </c>
    </row>
    <row r="229" spans="1:3" ht="24.75" customHeight="1">
      <c r="A229" s="1">
        <v>226</v>
      </c>
      <c r="B229" s="8" t="str">
        <f>"黄小艳"</f>
        <v>黄小艳</v>
      </c>
      <c r="C229" s="7" t="str">
        <f>"507920230403083127102328"</f>
        <v>507920230403083127102328</v>
      </c>
    </row>
    <row r="230" spans="1:3" ht="24.75" customHeight="1">
      <c r="A230" s="1">
        <v>227</v>
      </c>
      <c r="B230" s="8" t="str">
        <f>"林明春"</f>
        <v>林明春</v>
      </c>
      <c r="C230" s="7" t="str">
        <f>"507920230403085354102617"</f>
        <v>507920230403085354102617</v>
      </c>
    </row>
    <row r="231" spans="1:3" ht="24.75" customHeight="1">
      <c r="A231" s="1">
        <v>228</v>
      </c>
      <c r="B231" s="8" t="str">
        <f>"刘琳琬玉"</f>
        <v>刘琳琬玉</v>
      </c>
      <c r="C231" s="7" t="str">
        <f>"507920230403093838103489"</f>
        <v>507920230403093838103489</v>
      </c>
    </row>
    <row r="232" spans="1:3" ht="24.75" customHeight="1">
      <c r="A232" s="1">
        <v>229</v>
      </c>
      <c r="B232" s="8" t="str">
        <f>"郭妃妃"</f>
        <v>郭妃妃</v>
      </c>
      <c r="C232" s="7" t="str">
        <f>"507920230403095747103814"</f>
        <v>507920230403095747103814</v>
      </c>
    </row>
    <row r="233" spans="1:3" ht="24.75" customHeight="1">
      <c r="A233" s="1">
        <v>230</v>
      </c>
      <c r="B233" s="8" t="str">
        <f>"王瑀琪"</f>
        <v>王瑀琪</v>
      </c>
      <c r="C233" s="7" t="str">
        <f>"507920230403104025104528"</f>
        <v>507920230403104025104528</v>
      </c>
    </row>
    <row r="234" spans="1:3" ht="24.75" customHeight="1">
      <c r="A234" s="1">
        <v>231</v>
      </c>
      <c r="B234" s="8" t="str">
        <f>"廖美娟"</f>
        <v>廖美娟</v>
      </c>
      <c r="C234" s="7" t="str">
        <f>"507920230403111156104988"</f>
        <v>507920230403111156104988</v>
      </c>
    </row>
    <row r="235" spans="1:3" ht="24.75" customHeight="1">
      <c r="A235" s="1">
        <v>232</v>
      </c>
      <c r="B235" s="8" t="str">
        <f>"孙博"</f>
        <v>孙博</v>
      </c>
      <c r="C235" s="7" t="str">
        <f>"507920230403113425105255"</f>
        <v>507920230403113425105255</v>
      </c>
    </row>
    <row r="236" spans="1:3" ht="24.75" customHeight="1">
      <c r="A236" s="1">
        <v>233</v>
      </c>
      <c r="B236" s="8" t="str">
        <f>"陈慧慧"</f>
        <v>陈慧慧</v>
      </c>
      <c r="C236" s="7" t="str">
        <f>"507920230403113804105296"</f>
        <v>507920230403113804105296</v>
      </c>
    </row>
    <row r="237" spans="1:3" ht="24.75" customHeight="1">
      <c r="A237" s="1">
        <v>234</v>
      </c>
      <c r="B237" s="8" t="str">
        <f>"王敦杰"</f>
        <v>王敦杰</v>
      </c>
      <c r="C237" s="7" t="str">
        <f>"507920230403114947105416"</f>
        <v>507920230403114947105416</v>
      </c>
    </row>
    <row r="238" spans="1:3" ht="24.75" customHeight="1">
      <c r="A238" s="1">
        <v>235</v>
      </c>
      <c r="B238" s="8" t="str">
        <f>"刘怡坤"</f>
        <v>刘怡坤</v>
      </c>
      <c r="C238" s="7" t="str">
        <f>"507920230403123216105890"</f>
        <v>507920230403123216105890</v>
      </c>
    </row>
    <row r="239" spans="1:3" ht="24.75" customHeight="1">
      <c r="A239" s="1">
        <v>236</v>
      </c>
      <c r="B239" s="8" t="str">
        <f>"郭李洁"</f>
        <v>郭李洁</v>
      </c>
      <c r="C239" s="7" t="str">
        <f>"507920230403125857106215"</f>
        <v>507920230403125857106215</v>
      </c>
    </row>
    <row r="240" spans="1:3" ht="24.75" customHeight="1">
      <c r="A240" s="1">
        <v>237</v>
      </c>
      <c r="B240" s="8" t="str">
        <f>"卓婷婷"</f>
        <v>卓婷婷</v>
      </c>
      <c r="C240" s="7" t="str">
        <f>"507920230403132903106500"</f>
        <v>507920230403132903106500</v>
      </c>
    </row>
    <row r="241" spans="1:3" ht="30" customHeight="1">
      <c r="A241" s="1">
        <v>238</v>
      </c>
      <c r="B241" s="8" t="str">
        <f>"陈文爽"</f>
        <v>陈文爽</v>
      </c>
      <c r="C241" s="7" t="str">
        <f>"507920230403134240106614"</f>
        <v>507920230403134240106614</v>
      </c>
    </row>
    <row r="242" spans="1:3" ht="30" customHeight="1">
      <c r="A242" s="1">
        <v>239</v>
      </c>
      <c r="B242" s="8" t="str">
        <f>"王起帆"</f>
        <v>王起帆</v>
      </c>
      <c r="C242" s="7" t="str">
        <f>"507920230403142505106994"</f>
        <v>507920230403142505106994</v>
      </c>
    </row>
    <row r="243" spans="1:3" ht="30" customHeight="1">
      <c r="A243" s="1">
        <v>240</v>
      </c>
      <c r="B243" s="8" t="str">
        <f>"许土妹"</f>
        <v>许土妹</v>
      </c>
      <c r="C243" s="7" t="str">
        <f>"507920230403144726107251"</f>
        <v>507920230403144726107251</v>
      </c>
    </row>
    <row r="244" spans="1:3" ht="30" customHeight="1">
      <c r="A244" s="1">
        <v>241</v>
      </c>
      <c r="B244" s="8" t="str">
        <f>"张文静"</f>
        <v>张文静</v>
      </c>
      <c r="C244" s="7" t="str">
        <f>"507920230403152453107719"</f>
        <v>507920230403152453107719</v>
      </c>
    </row>
    <row r="245" spans="1:3" ht="30" customHeight="1">
      <c r="A245" s="1">
        <v>242</v>
      </c>
      <c r="B245" s="8" t="str">
        <f>"白萌娜"</f>
        <v>白萌娜</v>
      </c>
      <c r="C245" s="7" t="str">
        <f>"507920230403160427108193"</f>
        <v>507920230403160427108193</v>
      </c>
    </row>
    <row r="246" spans="1:3" ht="30" customHeight="1">
      <c r="A246" s="1">
        <v>243</v>
      </c>
      <c r="B246" s="8" t="str">
        <f>"吕雪姣"</f>
        <v>吕雪姣</v>
      </c>
      <c r="C246" s="7" t="str">
        <f>"507920230403160903108256"</f>
        <v>507920230403160903108256</v>
      </c>
    </row>
    <row r="247" spans="1:3" ht="30" customHeight="1">
      <c r="A247" s="1">
        <v>244</v>
      </c>
      <c r="B247" s="8" t="str">
        <f>"魏小玲"</f>
        <v>魏小玲</v>
      </c>
      <c r="C247" s="7" t="str">
        <f>"507920230403173116108969"</f>
        <v>507920230403173116108969</v>
      </c>
    </row>
    <row r="248" spans="1:3" ht="30" customHeight="1">
      <c r="A248" s="1">
        <v>245</v>
      </c>
      <c r="B248" s="8" t="str">
        <f>"黄艺靖"</f>
        <v>黄艺靖</v>
      </c>
      <c r="C248" s="7" t="str">
        <f>"507920230403191534109469"</f>
        <v>507920230403191534109469</v>
      </c>
    </row>
    <row r="249" spans="1:3" ht="30" customHeight="1">
      <c r="A249" s="1">
        <v>246</v>
      </c>
      <c r="B249" s="8" t="str">
        <f>"陈金煌"</f>
        <v>陈金煌</v>
      </c>
      <c r="C249" s="7" t="str">
        <f>"507920230403213126110170"</f>
        <v>507920230403213126110170</v>
      </c>
    </row>
    <row r="250" spans="1:3" ht="30" customHeight="1">
      <c r="A250" s="1">
        <v>247</v>
      </c>
      <c r="B250" s="8" t="str">
        <f>"邱建坤"</f>
        <v>邱建坤</v>
      </c>
      <c r="C250" s="7" t="str">
        <f>"507920230403222432110411"</f>
        <v>507920230403222432110411</v>
      </c>
    </row>
    <row r="251" spans="1:3" ht="30" customHeight="1">
      <c r="A251" s="1">
        <v>248</v>
      </c>
      <c r="B251" s="8" t="str">
        <f>"王莉"</f>
        <v>王莉</v>
      </c>
      <c r="C251" s="7" t="str">
        <f>"507920230404062839110710"</f>
        <v>507920230404062839110710</v>
      </c>
    </row>
    <row r="252" spans="1:3" ht="30" customHeight="1">
      <c r="A252" s="1">
        <v>249</v>
      </c>
      <c r="B252" s="8" t="str">
        <f>"李仕男"</f>
        <v>李仕男</v>
      </c>
      <c r="C252" s="7" t="str">
        <f>"507920230404091711110927"</f>
        <v>507920230404091711110927</v>
      </c>
    </row>
    <row r="253" spans="1:3" ht="30" customHeight="1">
      <c r="A253" s="1">
        <v>250</v>
      </c>
      <c r="B253" s="8" t="str">
        <f>"卢瑾"</f>
        <v>卢瑾</v>
      </c>
      <c r="C253" s="7" t="str">
        <f>"507920230404093857111010"</f>
        <v>507920230404093857111010</v>
      </c>
    </row>
    <row r="254" spans="1:3" ht="30" customHeight="1">
      <c r="A254" s="1">
        <v>251</v>
      </c>
      <c r="B254" s="8" t="str">
        <f>"叶婷"</f>
        <v>叶婷</v>
      </c>
      <c r="C254" s="7" t="str">
        <f>"507920230404095730111073"</f>
        <v>507920230404095730111073</v>
      </c>
    </row>
    <row r="255" spans="1:3" ht="30" customHeight="1">
      <c r="A255" s="1">
        <v>252</v>
      </c>
      <c r="B255" s="8" t="str">
        <f>"于姗"</f>
        <v>于姗</v>
      </c>
      <c r="C255" s="7" t="str">
        <f>"507920230404111107111364"</f>
        <v>507920230404111107111364</v>
      </c>
    </row>
    <row r="256" spans="1:3" ht="30" customHeight="1">
      <c r="A256" s="1">
        <v>253</v>
      </c>
      <c r="B256" s="8" t="str">
        <f>"朱小燕"</f>
        <v>朱小燕</v>
      </c>
      <c r="C256" s="7" t="str">
        <f>"507920230404113646111460"</f>
        <v>507920230404113646111460</v>
      </c>
    </row>
    <row r="257" spans="1:3" ht="30" customHeight="1">
      <c r="A257" s="1">
        <v>254</v>
      </c>
      <c r="B257" s="8" t="str">
        <f>"曲志浩"</f>
        <v>曲志浩</v>
      </c>
      <c r="C257" s="7" t="str">
        <f>"507920230404162835112154"</f>
        <v>507920230404162835112154</v>
      </c>
    </row>
    <row r="258" spans="1:3" ht="30" customHeight="1">
      <c r="A258" s="1">
        <v>255</v>
      </c>
      <c r="B258" s="8" t="str">
        <f>"赵楚薇"</f>
        <v>赵楚薇</v>
      </c>
      <c r="C258" s="7" t="str">
        <f>"507920230404165754112243"</f>
        <v>507920230404165754112243</v>
      </c>
    </row>
    <row r="259" spans="1:3" ht="30" customHeight="1">
      <c r="A259" s="1">
        <v>256</v>
      </c>
      <c r="B259" s="8" t="str">
        <f>"陈颜"</f>
        <v>陈颜</v>
      </c>
      <c r="C259" s="7" t="str">
        <f>"507920230404185916112458"</f>
        <v>507920230404185916112458</v>
      </c>
    </row>
    <row r="260" spans="1:3" ht="30" customHeight="1">
      <c r="A260" s="1">
        <v>257</v>
      </c>
      <c r="B260" s="8" t="str">
        <f>"王志昊"</f>
        <v>王志昊</v>
      </c>
      <c r="C260" s="7" t="str">
        <f>"507920230404201949112589"</f>
        <v>507920230404201949112589</v>
      </c>
    </row>
    <row r="261" spans="1:3" ht="30" customHeight="1">
      <c r="A261" s="1">
        <v>258</v>
      </c>
      <c r="B261" s="8" t="str">
        <f>"费媛媛"</f>
        <v>费媛媛</v>
      </c>
      <c r="C261" s="7" t="str">
        <f>"507920230404223847112826"</f>
        <v>507920230404223847112826</v>
      </c>
    </row>
    <row r="262" spans="1:3" ht="30" customHeight="1">
      <c r="A262" s="1">
        <v>259</v>
      </c>
      <c r="B262" s="8" t="str">
        <f>"陈南燕"</f>
        <v>陈南燕</v>
      </c>
      <c r="C262" s="7" t="str">
        <f>"507920230404232545112889"</f>
        <v>507920230404232545112889</v>
      </c>
    </row>
    <row r="263" spans="1:3" ht="30" customHeight="1">
      <c r="A263" s="1">
        <v>260</v>
      </c>
      <c r="B263" s="8" t="str">
        <f>"周丹"</f>
        <v>周丹</v>
      </c>
      <c r="C263" s="7" t="str">
        <f>"507920230405003552112932"</f>
        <v>507920230405003552112932</v>
      </c>
    </row>
    <row r="264" spans="1:3" ht="30" customHeight="1">
      <c r="A264" s="1">
        <v>261</v>
      </c>
      <c r="B264" s="8" t="str">
        <f>"郭晨"</f>
        <v>郭晨</v>
      </c>
      <c r="C264" s="7" t="str">
        <f>"507920230405102504113154"</f>
        <v>507920230405102504113154</v>
      </c>
    </row>
    <row r="265" spans="1:3" ht="30" customHeight="1">
      <c r="A265" s="1">
        <v>262</v>
      </c>
      <c r="B265" s="8" t="str">
        <f>"李琳琳"</f>
        <v>李琳琳</v>
      </c>
      <c r="C265" s="7" t="str">
        <f>"507920230405121259113347"</f>
        <v>507920230405121259113347</v>
      </c>
    </row>
    <row r="266" spans="1:3" ht="30" customHeight="1">
      <c r="A266" s="1">
        <v>263</v>
      </c>
      <c r="B266" s="8" t="str">
        <f>"廖婧俞"</f>
        <v>廖婧俞</v>
      </c>
      <c r="C266" s="7" t="str">
        <f>"507920230405171442113806"</f>
        <v>507920230405171442113806</v>
      </c>
    </row>
    <row r="267" spans="1:3" ht="30" customHeight="1">
      <c r="A267" s="1">
        <v>264</v>
      </c>
      <c r="B267" s="8" t="str">
        <f>"武艺芳"</f>
        <v>武艺芳</v>
      </c>
      <c r="C267" s="7" t="str">
        <f>"507920230405173653113844"</f>
        <v>507920230405173653113844</v>
      </c>
    </row>
    <row r="268" spans="1:3" ht="30" customHeight="1">
      <c r="A268" s="1">
        <v>265</v>
      </c>
      <c r="B268" s="8" t="str">
        <f>"周益赞·"</f>
        <v>周益赞·</v>
      </c>
      <c r="C268" s="7" t="str">
        <f>"507920230405181633113894"</f>
        <v>507920230405181633113894</v>
      </c>
    </row>
    <row r="269" spans="1:3" ht="30" customHeight="1">
      <c r="A269" s="1">
        <v>266</v>
      </c>
      <c r="B269" s="8" t="str">
        <f>"文静琳"</f>
        <v>文静琳</v>
      </c>
      <c r="C269" s="7" t="str">
        <f>"507920230405213656114238"</f>
        <v>507920230405213656114238</v>
      </c>
    </row>
    <row r="270" spans="1:3" ht="30" customHeight="1">
      <c r="A270" s="1">
        <v>267</v>
      </c>
      <c r="B270" s="8" t="str">
        <f>"戴潇敏"</f>
        <v>戴潇敏</v>
      </c>
      <c r="C270" s="7" t="str">
        <f>"507920230405220957114291"</f>
        <v>507920230405220957114291</v>
      </c>
    </row>
    <row r="271" spans="1:3" ht="30" customHeight="1">
      <c r="A271" s="1">
        <v>268</v>
      </c>
      <c r="B271" s="8" t="str">
        <f>"谢刘红"</f>
        <v>谢刘红</v>
      </c>
      <c r="C271" s="7" t="str">
        <f>"507920230405222658114318"</f>
        <v>507920230405222658114318</v>
      </c>
    </row>
    <row r="272" spans="1:3" ht="30" customHeight="1">
      <c r="A272" s="1">
        <v>269</v>
      </c>
      <c r="B272" s="8" t="str">
        <f>"杜远瞻"</f>
        <v>杜远瞻</v>
      </c>
      <c r="C272" s="7" t="str">
        <f>"507920230406105158115328"</f>
        <v>507920230406105158115328</v>
      </c>
    </row>
    <row r="273" spans="1:3" ht="30" customHeight="1">
      <c r="A273" s="1">
        <v>270</v>
      </c>
      <c r="B273" s="8" t="str">
        <f>"赵雯雯"</f>
        <v>赵雯雯</v>
      </c>
      <c r="C273" s="7" t="str">
        <f>"507920230406115108115575"</f>
        <v>507920230406115108115575</v>
      </c>
    </row>
    <row r="274" spans="1:3" ht="30" customHeight="1">
      <c r="A274" s="1">
        <v>271</v>
      </c>
      <c r="B274" s="8" t="str">
        <f>"张曼"</f>
        <v>张曼</v>
      </c>
      <c r="C274" s="7" t="str">
        <f>"507920230406142708116065"</f>
        <v>507920230406142708116065</v>
      </c>
    </row>
    <row r="275" spans="1:3" ht="30" customHeight="1">
      <c r="A275" s="1">
        <v>272</v>
      </c>
      <c r="B275" s="8" t="str">
        <f>"金万姜"</f>
        <v>金万姜</v>
      </c>
      <c r="C275" s="7" t="str">
        <f>"507920230406150018116204"</f>
        <v>507920230406150018116204</v>
      </c>
    </row>
    <row r="276" spans="1:3" ht="30" customHeight="1">
      <c r="A276" s="1">
        <v>273</v>
      </c>
      <c r="B276" s="8" t="str">
        <f>"王晓颖·"</f>
        <v>王晓颖·</v>
      </c>
      <c r="C276" s="7" t="str">
        <f>"507920230406152652116324"</f>
        <v>507920230406152652116324</v>
      </c>
    </row>
    <row r="277" spans="1:3" ht="30" customHeight="1">
      <c r="A277" s="1">
        <v>274</v>
      </c>
      <c r="B277" s="8" t="str">
        <f>"黄紫琳"</f>
        <v>黄紫琳</v>
      </c>
      <c r="C277" s="7" t="str">
        <f>"507920230406171617116747"</f>
        <v>507920230406171617116747</v>
      </c>
    </row>
    <row r="278" spans="1:3" ht="30" customHeight="1">
      <c r="A278" s="1">
        <v>275</v>
      </c>
      <c r="B278" s="8" t="str">
        <f>"黄清林"</f>
        <v>黄清林</v>
      </c>
      <c r="C278" s="7" t="str">
        <f>"507920230406173817116816"</f>
        <v>507920230406173817116816</v>
      </c>
    </row>
    <row r="279" spans="1:3" ht="30" customHeight="1">
      <c r="A279" s="1">
        <v>276</v>
      </c>
      <c r="B279" s="8" t="str">
        <f>"陈静青"</f>
        <v>陈静青</v>
      </c>
      <c r="C279" s="7" t="str">
        <f>"507920230406174331116831"</f>
        <v>507920230406174331116831</v>
      </c>
    </row>
    <row r="280" spans="1:3" ht="30" customHeight="1">
      <c r="A280" s="1">
        <v>277</v>
      </c>
      <c r="B280" s="8" t="str">
        <f>"张苗"</f>
        <v>张苗</v>
      </c>
      <c r="C280" s="7" t="str">
        <f>"507920230406191823117093"</f>
        <v>507920230406191823117093</v>
      </c>
    </row>
    <row r="281" spans="1:3" ht="30" customHeight="1">
      <c r="A281" s="1">
        <v>278</v>
      </c>
      <c r="B281" s="8" t="str">
        <f>"陈文琳"</f>
        <v>陈文琳</v>
      </c>
      <c r="C281" s="7" t="str">
        <f>"507920230406191911117095"</f>
        <v>507920230406191911117095</v>
      </c>
    </row>
    <row r="282" spans="1:3" ht="30" customHeight="1">
      <c r="A282" s="1">
        <v>279</v>
      </c>
      <c r="B282" s="8" t="str">
        <f>"王进"</f>
        <v>王进</v>
      </c>
      <c r="C282" s="7" t="str">
        <f>"507920230406214259117518"</f>
        <v>507920230406214259117518</v>
      </c>
    </row>
    <row r="283" spans="1:3" ht="30" customHeight="1">
      <c r="A283" s="1">
        <v>280</v>
      </c>
      <c r="B283" s="8" t="str">
        <f>"王科锐"</f>
        <v>王科锐</v>
      </c>
      <c r="C283" s="7" t="str">
        <f>"507920230406220507117582"</f>
        <v>507920230406220507117582</v>
      </c>
    </row>
    <row r="284" spans="1:3" ht="30" customHeight="1">
      <c r="A284" s="1">
        <v>281</v>
      </c>
      <c r="B284" s="8" t="str">
        <f>"吴赤诚"</f>
        <v>吴赤诚</v>
      </c>
      <c r="C284" s="7" t="str">
        <f>"507920230406233920117814"</f>
        <v>507920230406233920117814</v>
      </c>
    </row>
    <row r="285" spans="1:3" ht="30" customHeight="1">
      <c r="A285" s="1">
        <v>282</v>
      </c>
      <c r="B285" s="8" t="str">
        <f>"周永贵"</f>
        <v>周永贵</v>
      </c>
      <c r="C285" s="7" t="str">
        <f>"507920230407095149118264"</f>
        <v>507920230407095149118264</v>
      </c>
    </row>
    <row r="286" spans="1:3" ht="30" customHeight="1">
      <c r="A286" s="1">
        <v>283</v>
      </c>
      <c r="B286" s="8" t="str">
        <f>"杨文杰"</f>
        <v>杨文杰</v>
      </c>
      <c r="C286" s="7" t="str">
        <f>"507920230407110800118530"</f>
        <v>507920230407110800118530</v>
      </c>
    </row>
    <row r="287" spans="1:3" ht="30" customHeight="1">
      <c r="A287" s="1">
        <v>284</v>
      </c>
      <c r="B287" s="8" t="str">
        <f>"严瑶瑶"</f>
        <v>严瑶瑶</v>
      </c>
      <c r="C287" s="7" t="str">
        <f>"507920230407123455118775"</f>
        <v>507920230407123455118775</v>
      </c>
    </row>
    <row r="288" spans="1:3" ht="30" customHeight="1">
      <c r="A288" s="1">
        <v>285</v>
      </c>
      <c r="B288" s="8" t="str">
        <f>"刘金平"</f>
        <v>刘金平</v>
      </c>
      <c r="C288" s="7" t="str">
        <f>"507920230407135505118996"</f>
        <v>507920230407135505118996</v>
      </c>
    </row>
    <row r="289" spans="1:3" ht="30" customHeight="1">
      <c r="A289" s="1">
        <v>286</v>
      </c>
      <c r="B289" s="8" t="str">
        <f>"王贺"</f>
        <v>王贺</v>
      </c>
      <c r="C289" s="7" t="str">
        <f>"507920230407141341119042"</f>
        <v>507920230407141341119042</v>
      </c>
    </row>
    <row r="290" spans="1:3" ht="30" customHeight="1">
      <c r="A290" s="1">
        <v>287</v>
      </c>
      <c r="B290" s="8" t="str">
        <f>"王珂"</f>
        <v>王珂</v>
      </c>
      <c r="C290" s="7" t="str">
        <f>"507920230407145618119219"</f>
        <v>507920230407145618119219</v>
      </c>
    </row>
    <row r="291" spans="1:3" ht="30" customHeight="1">
      <c r="A291" s="1">
        <v>288</v>
      </c>
      <c r="B291" s="8" t="str">
        <f>"杨桢皓"</f>
        <v>杨桢皓</v>
      </c>
      <c r="C291" s="7" t="str">
        <f>"507920230407152335119305"</f>
        <v>507920230407152335119305</v>
      </c>
    </row>
    <row r="292" spans="1:3" ht="30" customHeight="1">
      <c r="A292" s="1">
        <v>289</v>
      </c>
      <c r="B292" s="8" t="str">
        <f>"吴璐瑶"</f>
        <v>吴璐瑶</v>
      </c>
      <c r="C292" s="7" t="str">
        <f>"50792023040117210894297"</f>
        <v>50792023040117210894297</v>
      </c>
    </row>
    <row r="293" spans="1:3" ht="30" customHeight="1">
      <c r="A293" s="1">
        <v>290</v>
      </c>
      <c r="B293" s="8" t="str">
        <f>"古浪"</f>
        <v>古浪</v>
      </c>
      <c r="C293" s="7" t="str">
        <f>"50792023040217540299624"</f>
        <v>50792023040217540299624</v>
      </c>
    </row>
    <row r="294" spans="1:3" ht="30" customHeight="1">
      <c r="A294" s="1">
        <v>291</v>
      </c>
      <c r="B294" s="8" t="str">
        <f>"倪琳"</f>
        <v>倪琳</v>
      </c>
      <c r="C294" s="7" t="str">
        <f>"507920230402223246101469"</f>
        <v>507920230402223246101469</v>
      </c>
    </row>
    <row r="295" spans="1:3" ht="30" customHeight="1">
      <c r="A295" s="1">
        <v>292</v>
      </c>
      <c r="B295" s="8" t="str">
        <f>"吴维铸"</f>
        <v>吴维铸</v>
      </c>
      <c r="C295" s="7" t="str">
        <f>"507920230402230838101718"</f>
        <v>507920230402230838101718</v>
      </c>
    </row>
    <row r="296" spans="1:3" ht="30" customHeight="1">
      <c r="A296" s="1">
        <v>293</v>
      </c>
      <c r="B296" s="8" t="str">
        <f>"李周铭"</f>
        <v>李周铭</v>
      </c>
      <c r="C296" s="7" t="str">
        <f>"507920230403103340104422"</f>
        <v>507920230403103340104422</v>
      </c>
    </row>
    <row r="297" spans="1:3" ht="30" customHeight="1">
      <c r="A297" s="1">
        <v>294</v>
      </c>
      <c r="B297" s="8" t="str">
        <f>"白宇冉"</f>
        <v>白宇冉</v>
      </c>
      <c r="C297" s="7" t="str">
        <f>"507920230403164314108639"</f>
        <v>507920230403164314108639</v>
      </c>
    </row>
    <row r="298" spans="1:3" ht="30" customHeight="1">
      <c r="A298" s="1">
        <v>295</v>
      </c>
      <c r="B298" s="8" t="str">
        <f>"符春怡"</f>
        <v>符春怡</v>
      </c>
      <c r="C298" s="7" t="str">
        <f>"507920230403204051109917"</f>
        <v>507920230403204051109917</v>
      </c>
    </row>
    <row r="299" spans="1:3" ht="30" customHeight="1">
      <c r="A299" s="1">
        <v>296</v>
      </c>
      <c r="B299" s="8" t="str">
        <f>"李成业"</f>
        <v>李成业</v>
      </c>
      <c r="C299" s="7" t="str">
        <f>"507920230404150211111895"</f>
        <v>507920230404150211111895</v>
      </c>
    </row>
    <row r="300" spans="1:3" ht="30" customHeight="1">
      <c r="A300" s="1">
        <v>297</v>
      </c>
      <c r="B300" s="8" t="str">
        <f>" 潘玉伟"</f>
        <v> 潘玉伟</v>
      </c>
      <c r="C300" s="7" t="str">
        <f>"507920230404203450112611"</f>
        <v>507920230404203450112611</v>
      </c>
    </row>
    <row r="301" spans="1:3" ht="30" customHeight="1">
      <c r="A301" s="1">
        <v>298</v>
      </c>
      <c r="B301" s="8" t="str">
        <f>"莫忠和"</f>
        <v>莫忠和</v>
      </c>
      <c r="C301" s="7" t="str">
        <f>"507920230406200054117235"</f>
        <v>507920230406200054117235</v>
      </c>
    </row>
    <row r="302" spans="1:3" ht="30" customHeight="1">
      <c r="A302" s="1">
        <v>299</v>
      </c>
      <c r="B302" s="8" t="str">
        <f>"麦丹娆"</f>
        <v>麦丹娆</v>
      </c>
      <c r="C302" s="7" t="str">
        <f>"507920230406224146117698"</f>
        <v>507920230406224146117698</v>
      </c>
    </row>
    <row r="303" spans="1:3" ht="30" customHeight="1">
      <c r="A303" s="1">
        <v>300</v>
      </c>
      <c r="B303" s="8" t="str">
        <f>"陈茹"</f>
        <v>陈茹</v>
      </c>
      <c r="C303" s="7" t="str">
        <f>"507920230407000111117837"</f>
        <v>507920230407000111117837</v>
      </c>
    </row>
    <row r="304" spans="1:3" ht="30" customHeight="1">
      <c r="A304" s="1">
        <v>301</v>
      </c>
      <c r="B304" s="8" t="str">
        <f>"黄思宇"</f>
        <v>黄思宇</v>
      </c>
      <c r="C304" s="7" t="str">
        <f>"50792023040215325398872"</f>
        <v>50792023040215325398872</v>
      </c>
    </row>
    <row r="305" spans="1:3" ht="30" customHeight="1">
      <c r="A305" s="1">
        <v>302</v>
      </c>
      <c r="B305" s="8" t="str">
        <f>"赵琳"</f>
        <v>赵琳</v>
      </c>
      <c r="C305" s="7" t="str">
        <f>"507920230403110811104946"</f>
        <v>507920230403110811104946</v>
      </c>
    </row>
    <row r="306" spans="1:3" ht="30" customHeight="1">
      <c r="A306" s="1">
        <v>303</v>
      </c>
      <c r="B306" s="8" t="str">
        <f>"苏梦灿"</f>
        <v>苏梦灿</v>
      </c>
      <c r="C306" s="7" t="str">
        <f>"507920230405114311113299"</f>
        <v>507920230405114311113299</v>
      </c>
    </row>
    <row r="307" spans="1:3" ht="30" customHeight="1">
      <c r="A307" s="1">
        <v>304</v>
      </c>
      <c r="B307" s="8" t="str">
        <f>"哈丹丹"</f>
        <v>哈丹丹</v>
      </c>
      <c r="C307" s="7" t="str">
        <f>"507920230407120837118706"</f>
        <v>507920230407120837118706</v>
      </c>
    </row>
    <row r="308" spans="1:3" ht="30" customHeight="1">
      <c r="A308" s="1">
        <v>305</v>
      </c>
      <c r="B308" s="8" t="str">
        <f>"林璇"</f>
        <v>林璇</v>
      </c>
      <c r="C308" s="7" t="str">
        <f>"50792023040120252695131"</f>
        <v>50792023040120252695131</v>
      </c>
    </row>
    <row r="309" spans="1:3" ht="30" customHeight="1">
      <c r="A309" s="1">
        <v>306</v>
      </c>
      <c r="B309" s="8" t="str">
        <f>"洪雨荷"</f>
        <v>洪雨荷</v>
      </c>
      <c r="C309" s="7" t="str">
        <f>"507920230402204828100557"</f>
        <v>507920230402204828100557</v>
      </c>
    </row>
    <row r="310" spans="1:3" ht="30" customHeight="1">
      <c r="A310" s="1">
        <v>307</v>
      </c>
      <c r="B310" s="8" t="str">
        <f>"曾迟"</f>
        <v>曾迟</v>
      </c>
      <c r="C310" s="7" t="str">
        <f>"507920230407092715118178"</f>
        <v>507920230407092715118178</v>
      </c>
    </row>
    <row r="311" spans="1:3" ht="30" customHeight="1">
      <c r="A311" s="1">
        <v>308</v>
      </c>
      <c r="B311" s="8" t="str">
        <f>"纪明华"</f>
        <v>纪明华</v>
      </c>
      <c r="C311" s="7" t="str">
        <f>"50792023040109492191211"</f>
        <v>50792023040109492191211</v>
      </c>
    </row>
    <row r="312" spans="1:3" ht="30" customHeight="1">
      <c r="A312" s="1">
        <v>309</v>
      </c>
      <c r="B312" s="8" t="str">
        <f>"王麒舒"</f>
        <v>王麒舒</v>
      </c>
      <c r="C312" s="7" t="str">
        <f>"507920230403170311108805"</f>
        <v>507920230403170311108805</v>
      </c>
    </row>
    <row r="313" spans="1:3" ht="27.75" customHeight="1">
      <c r="A313" s="1">
        <v>310</v>
      </c>
      <c r="B313" s="8" t="str">
        <f>"张璐"</f>
        <v>张璐</v>
      </c>
      <c r="C313" s="7" t="str">
        <f>"507920230404193801112529"</f>
        <v>507920230404193801112529</v>
      </c>
    </row>
  </sheetData>
  <sheetProtection/>
  <autoFilter ref="C3:C313"/>
  <mergeCells count="2">
    <mergeCell ref="A1:C1"/>
    <mergeCell ref="A2:C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说散就散</cp:lastModifiedBy>
  <dcterms:created xsi:type="dcterms:W3CDTF">2023-04-07T09:14:15Z</dcterms:created>
  <dcterms:modified xsi:type="dcterms:W3CDTF">2023-04-13T09:43:12Z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AF369450869142B3975DBE3638B6CA1C</vt:lpwstr>
  </property>
  <property fmtid="{D5CDD505-2E9C-101B-9397-08002B2CF9AE}" pid="4" name="KSOProductBuildV">
    <vt:lpwstr>2052-11.8.2.11019</vt:lpwstr>
  </property>
</Properties>
</file>