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900" windowHeight="5560"/>
  </bookViews>
  <sheets>
    <sheet name="2303_5eb27a4891cd0" sheetId="1" r:id="rId1"/>
  </sheets>
  <definedNames>
    <definedName name="_xlnm._FilterDatabase" localSheetId="0" hidden="1">'2303_5eb27a4891cd0'!$C$2:$D$76</definedName>
  </definedNames>
  <calcPr calcId="144525" concurrentCalc="0"/>
</workbook>
</file>

<file path=xl/sharedStrings.xml><?xml version="1.0" encoding="utf-8"?>
<sst xmlns="http://schemas.openxmlformats.org/spreadsheetml/2006/main" count="79">
  <si>
    <t>定安县招聘急需紧缺医疗卫生专业技术人员体检人员名单</t>
  </si>
  <si>
    <t>序号</t>
  </si>
  <si>
    <t>报考单位</t>
  </si>
  <si>
    <t>报考岗位</t>
  </si>
  <si>
    <t>岗位招聘人数</t>
  </si>
  <si>
    <t>姓名</t>
  </si>
  <si>
    <t>性别</t>
  </si>
  <si>
    <t>面试成绩</t>
  </si>
  <si>
    <t>岗位
排名</t>
  </si>
  <si>
    <t>备注</t>
  </si>
  <si>
    <t>定安县人民医院</t>
  </si>
  <si>
    <t>0101临床医师1</t>
  </si>
  <si>
    <t>1</t>
  </si>
  <si>
    <t>女</t>
  </si>
  <si>
    <t>2</t>
  </si>
  <si>
    <t>3</t>
  </si>
  <si>
    <t>4</t>
  </si>
  <si>
    <t>5</t>
  </si>
  <si>
    <t>男</t>
  </si>
  <si>
    <t>6</t>
  </si>
  <si>
    <t>7</t>
  </si>
  <si>
    <t>8</t>
  </si>
  <si>
    <t>9</t>
  </si>
  <si>
    <t>10</t>
  </si>
  <si>
    <t>11</t>
  </si>
  <si>
    <t>12</t>
  </si>
  <si>
    <t>13</t>
  </si>
  <si>
    <t>14</t>
  </si>
  <si>
    <t>15</t>
  </si>
  <si>
    <t>16</t>
  </si>
  <si>
    <t>17</t>
  </si>
  <si>
    <t>0102护理1</t>
  </si>
  <si>
    <t>18</t>
  </si>
  <si>
    <t>0104中医师</t>
  </si>
  <si>
    <t>陈忠武</t>
  </si>
  <si>
    <t>孙娜</t>
  </si>
  <si>
    <t>0105中西医结合医师</t>
  </si>
  <si>
    <t>白少凤</t>
  </si>
  <si>
    <t>黄蔚芳</t>
  </si>
  <si>
    <t>0106麻醉医师</t>
  </si>
  <si>
    <t>吴九敏</t>
  </si>
  <si>
    <t>0107检验技师</t>
  </si>
  <si>
    <t>吴长达</t>
  </si>
  <si>
    <t>0108药师</t>
  </si>
  <si>
    <t>吴贞贞</t>
  </si>
  <si>
    <t>李德玲</t>
  </si>
  <si>
    <t>0109超声影像医师</t>
  </si>
  <si>
    <t>0110临床医师2</t>
  </si>
  <si>
    <t>代表定安县赴湖北参加新型冠状病毒肺炎疫情防控的医护人员招聘岗位不涉及面试</t>
  </si>
  <si>
    <t>0111护理2</t>
  </si>
  <si>
    <t>定安县中医院</t>
  </si>
  <si>
    <t>0201主管药师</t>
  </si>
  <si>
    <t>李植儒</t>
  </si>
  <si>
    <t>徐浩</t>
  </si>
  <si>
    <t>0202护理</t>
  </si>
  <si>
    <t>张愉</t>
  </si>
  <si>
    <t>卓丽群</t>
  </si>
  <si>
    <t>王艳</t>
  </si>
  <si>
    <t>0203中医师</t>
  </si>
  <si>
    <t>符竟前</t>
  </si>
  <si>
    <t>王世钧</t>
  </si>
  <si>
    <t>何书岑</t>
  </si>
  <si>
    <t>黄姑</t>
  </si>
  <si>
    <t>0204临床医师</t>
  </si>
  <si>
    <t>何波</t>
  </si>
  <si>
    <t>梁其栋</t>
  </si>
  <si>
    <t>0205医学检验</t>
  </si>
  <si>
    <t>王馨仪</t>
  </si>
  <si>
    <t>定安县妇幼保健院</t>
  </si>
  <si>
    <t>0301护理</t>
  </si>
  <si>
    <t>陈丽云</t>
  </si>
  <si>
    <t>姜凤香</t>
  </si>
  <si>
    <t>黄蔚</t>
  </si>
  <si>
    <t>王芳</t>
  </si>
  <si>
    <t>0302主管药师</t>
  </si>
  <si>
    <t>吴维波</t>
  </si>
  <si>
    <t>0303临床医师</t>
  </si>
  <si>
    <t>梁刘红</t>
  </si>
  <si>
    <t>肖水英</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</si>
</sst>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5">
    <font>
      <sz val="11"/>
      <color theme="1"/>
      <name val="宋体"/>
      <charset val="134"/>
      <scheme val="minor"/>
    </font>
    <font>
      <b/>
      <sz val="11"/>
      <color theme="1"/>
      <name val="宋体"/>
      <charset val="134"/>
      <scheme val="minor"/>
    </font>
    <font>
      <b/>
      <sz val="16"/>
      <color theme="1"/>
      <name val="宋体"/>
      <charset val="134"/>
      <scheme val="minor"/>
    </font>
    <font>
      <sz val="12"/>
      <name val="宋体"/>
      <charset val="134"/>
      <scheme val="minor"/>
    </font>
    <font>
      <sz val="12"/>
      <color theme="1"/>
      <name val="宋体"/>
      <charset val="134"/>
      <scheme val="minor"/>
    </font>
    <font>
      <sz val="11"/>
      <name val="宋体"/>
      <charset val="134"/>
      <scheme val="minor"/>
    </font>
    <font>
      <sz val="11"/>
      <color theme="0"/>
      <name val="宋体"/>
      <charset val="0"/>
      <scheme val="minor"/>
    </font>
    <font>
      <b/>
      <sz val="11"/>
      <color rgb="FFFFFFFF"/>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b/>
      <sz val="11"/>
      <color theme="1"/>
      <name val="宋体"/>
      <charset val="0"/>
      <scheme val="minor"/>
    </font>
    <font>
      <u/>
      <sz val="11"/>
      <color rgb="FF0000FF"/>
      <name val="宋体"/>
      <charset val="0"/>
      <scheme val="minor"/>
    </font>
    <font>
      <sz val="11"/>
      <color rgb="FF9C6500"/>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5" fillId="1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6" fillId="1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1" borderId="10" applyNumberFormat="0" applyFont="0" applyAlignment="0" applyProtection="0">
      <alignment vertical="center"/>
    </xf>
    <xf numFmtId="0" fontId="6" fillId="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6" fillId="20" borderId="0" applyNumberFormat="0" applyBorder="0" applyAlignment="0" applyProtection="0">
      <alignment vertical="center"/>
    </xf>
    <xf numFmtId="0" fontId="19" fillId="0" borderId="12" applyNumberFormat="0" applyFill="0" applyAlignment="0" applyProtection="0">
      <alignment vertical="center"/>
    </xf>
    <xf numFmtId="0" fontId="6" fillId="23" borderId="0" applyNumberFormat="0" applyBorder="0" applyAlignment="0" applyProtection="0">
      <alignment vertical="center"/>
    </xf>
    <xf numFmtId="0" fontId="10" fillId="10" borderId="6" applyNumberFormat="0" applyAlignment="0" applyProtection="0">
      <alignment vertical="center"/>
    </xf>
    <xf numFmtId="0" fontId="17" fillId="10" borderId="9" applyNumberFormat="0" applyAlignment="0" applyProtection="0">
      <alignment vertical="center"/>
    </xf>
    <xf numFmtId="0" fontId="7" fillId="4" borderId="5" applyNumberFormat="0" applyAlignment="0" applyProtection="0">
      <alignment vertical="center"/>
    </xf>
    <xf numFmtId="0" fontId="9" fillId="25" borderId="0" applyNumberFormat="0" applyBorder="0" applyAlignment="0" applyProtection="0">
      <alignment vertical="center"/>
    </xf>
    <xf numFmtId="0" fontId="6" fillId="3" borderId="0" applyNumberFormat="0" applyBorder="0" applyAlignment="0" applyProtection="0">
      <alignment vertical="center"/>
    </xf>
    <xf numFmtId="0" fontId="14" fillId="0" borderId="8" applyNumberFormat="0" applyFill="0" applyAlignment="0" applyProtection="0">
      <alignment vertical="center"/>
    </xf>
    <xf numFmtId="0" fontId="11" fillId="0" borderId="7" applyNumberFormat="0" applyFill="0" applyAlignment="0" applyProtection="0">
      <alignment vertical="center"/>
    </xf>
    <xf numFmtId="0" fontId="16" fillId="19" borderId="0" applyNumberFormat="0" applyBorder="0" applyAlignment="0" applyProtection="0">
      <alignment vertical="center"/>
    </xf>
    <xf numFmtId="0" fontId="13" fillId="16" borderId="0" applyNumberFormat="0" applyBorder="0" applyAlignment="0" applyProtection="0">
      <alignment vertical="center"/>
    </xf>
    <xf numFmtId="0" fontId="9" fillId="26" borderId="0" applyNumberFormat="0" applyBorder="0" applyAlignment="0" applyProtection="0">
      <alignment vertical="center"/>
    </xf>
    <xf numFmtId="0" fontId="6" fillId="12"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11" borderId="0" applyNumberFormat="0" applyBorder="0" applyAlignment="0" applyProtection="0">
      <alignment vertical="center"/>
    </xf>
    <xf numFmtId="0" fontId="6" fillId="14" borderId="0" applyNumberFormat="0" applyBorder="0" applyAlignment="0" applyProtection="0">
      <alignment vertical="center"/>
    </xf>
    <xf numFmtId="0" fontId="6" fillId="28" borderId="0" applyNumberFormat="0" applyBorder="0" applyAlignment="0" applyProtection="0">
      <alignment vertical="center"/>
    </xf>
    <xf numFmtId="0" fontId="9" fillId="24"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6" fillId="27" borderId="0" applyNumberFormat="0" applyBorder="0" applyAlignment="0" applyProtection="0">
      <alignment vertical="center"/>
    </xf>
    <xf numFmtId="0" fontId="9" fillId="29" borderId="0" applyNumberFormat="0" applyBorder="0" applyAlignment="0" applyProtection="0">
      <alignment vertical="center"/>
    </xf>
    <xf numFmtId="0" fontId="6" fillId="22"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center" vertical="center"/>
    </xf>
    <xf numFmtId="176"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1" fillId="0" borderId="1" xfId="0" applyFont="1" applyBorder="1">
      <alignment vertical="center"/>
    </xf>
    <xf numFmtId="0" fontId="0" fillId="0" borderId="2"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76"/>
  <sheetViews>
    <sheetView tabSelected="1" topLeftCell="A63" workbookViewId="0">
      <selection activeCell="D37" sqref="D37"/>
    </sheetView>
  </sheetViews>
  <sheetFormatPr defaultColWidth="9" defaultRowHeight="14"/>
  <cols>
    <col min="1" max="1" width="4.62727272727273" customWidth="1"/>
    <col min="2" max="2" width="17.1272727272727" customWidth="1"/>
    <col min="3" max="3" width="21.1818181818182" customWidth="1"/>
    <col min="4" max="4" width="8.62727272727273" customWidth="1"/>
    <col min="5" max="5" width="7.37272727272727" style="2" customWidth="1"/>
    <col min="6" max="6" width="4.62727272727273" customWidth="1"/>
    <col min="7" max="7" width="8.62727272727273" customWidth="1"/>
    <col min="8" max="8" width="4.62727272727273" customWidth="1"/>
    <col min="9" max="9" width="11.2545454545455" customWidth="1"/>
  </cols>
  <sheetData>
    <row r="1" ht="45" customHeight="1" spans="1:9">
      <c r="A1" s="3" t="s">
        <v>0</v>
      </c>
      <c r="B1" s="3"/>
      <c r="C1" s="3"/>
      <c r="D1" s="3"/>
      <c r="E1" s="3"/>
      <c r="F1" s="3"/>
      <c r="G1" s="3"/>
      <c r="H1" s="3"/>
      <c r="I1" s="3"/>
    </row>
    <row r="2" ht="60" spans="1:9">
      <c r="A2" s="4" t="s">
        <v>1</v>
      </c>
      <c r="B2" s="4" t="s">
        <v>2</v>
      </c>
      <c r="C2" s="4" t="s">
        <v>3</v>
      </c>
      <c r="D2" s="4" t="s">
        <v>4</v>
      </c>
      <c r="E2" s="4" t="s">
        <v>5</v>
      </c>
      <c r="F2" s="4" t="s">
        <v>6</v>
      </c>
      <c r="G2" s="4" t="s">
        <v>7</v>
      </c>
      <c r="H2" s="4" t="s">
        <v>8</v>
      </c>
      <c r="I2" s="4" t="s">
        <v>9</v>
      </c>
    </row>
    <row r="3" s="1" customFormat="1" ht="20" customHeight="1" spans="1:9">
      <c r="A3" s="5">
        <v>1</v>
      </c>
      <c r="B3" s="5" t="s">
        <v>10</v>
      </c>
      <c r="C3" s="6" t="s">
        <v>11</v>
      </c>
      <c r="D3" s="5">
        <v>17</v>
      </c>
      <c r="E3" s="6" t="str">
        <f>"李国湘"</f>
        <v>李国湘</v>
      </c>
      <c r="F3" s="7" t="str">
        <f t="shared" ref="F3:F7" si="0">"男"</f>
        <v>男</v>
      </c>
      <c r="G3" s="8">
        <v>85.33</v>
      </c>
      <c r="H3" s="9" t="s">
        <v>12</v>
      </c>
      <c r="I3" s="12"/>
    </row>
    <row r="4" s="1" customFormat="1" ht="20" customHeight="1" spans="1:9">
      <c r="A4" s="5">
        <v>2</v>
      </c>
      <c r="B4" s="5" t="s">
        <v>10</v>
      </c>
      <c r="C4" s="6" t="s">
        <v>11</v>
      </c>
      <c r="D4" s="5">
        <v>17</v>
      </c>
      <c r="E4" s="6" t="str">
        <f>"陈明霞"</f>
        <v>陈明霞</v>
      </c>
      <c r="F4" s="7" t="s">
        <v>13</v>
      </c>
      <c r="G4" s="8">
        <v>82.7</v>
      </c>
      <c r="H4" s="9" t="s">
        <v>14</v>
      </c>
      <c r="I4" s="12"/>
    </row>
    <row r="5" s="1" customFormat="1" ht="20" customHeight="1" spans="1:9">
      <c r="A5" s="5">
        <v>3</v>
      </c>
      <c r="B5" s="5" t="s">
        <v>10</v>
      </c>
      <c r="C5" s="6" t="s">
        <v>11</v>
      </c>
      <c r="D5" s="5">
        <v>17</v>
      </c>
      <c r="E5" s="6" t="str">
        <f>"吴景煌"</f>
        <v>吴景煌</v>
      </c>
      <c r="F5" s="7" t="str">
        <f t="shared" si="0"/>
        <v>男</v>
      </c>
      <c r="G5" s="8">
        <v>82.17</v>
      </c>
      <c r="H5" s="9" t="s">
        <v>15</v>
      </c>
      <c r="I5" s="12"/>
    </row>
    <row r="6" s="1" customFormat="1" ht="20" customHeight="1" spans="1:9">
      <c r="A6" s="5">
        <v>4</v>
      </c>
      <c r="B6" s="5" t="s">
        <v>10</v>
      </c>
      <c r="C6" s="6" t="s">
        <v>11</v>
      </c>
      <c r="D6" s="5">
        <v>17</v>
      </c>
      <c r="E6" s="6" t="str">
        <f>"王世福"</f>
        <v>王世福</v>
      </c>
      <c r="F6" s="7" t="str">
        <f t="shared" si="0"/>
        <v>男</v>
      </c>
      <c r="G6" s="8">
        <v>81.33</v>
      </c>
      <c r="H6" s="9" t="s">
        <v>16</v>
      </c>
      <c r="I6" s="12"/>
    </row>
    <row r="7" s="1" customFormat="1" ht="20" customHeight="1" spans="1:9">
      <c r="A7" s="5">
        <v>5</v>
      </c>
      <c r="B7" s="5" t="s">
        <v>10</v>
      </c>
      <c r="C7" s="6" t="s">
        <v>11</v>
      </c>
      <c r="D7" s="5">
        <v>17</v>
      </c>
      <c r="E7" s="6" t="str">
        <f>"林良奋"</f>
        <v>林良奋</v>
      </c>
      <c r="F7" s="7" t="str">
        <f t="shared" si="0"/>
        <v>男</v>
      </c>
      <c r="G7" s="8">
        <v>79.73</v>
      </c>
      <c r="H7" s="9" t="s">
        <v>17</v>
      </c>
      <c r="I7" s="12"/>
    </row>
    <row r="8" s="1" customFormat="1" ht="20" customHeight="1" spans="1:9">
      <c r="A8" s="5">
        <v>6</v>
      </c>
      <c r="B8" s="5" t="s">
        <v>10</v>
      </c>
      <c r="C8" s="6" t="s">
        <v>11</v>
      </c>
      <c r="D8" s="5">
        <v>17</v>
      </c>
      <c r="E8" s="6" t="str">
        <f>"李恩丰"</f>
        <v>李恩丰</v>
      </c>
      <c r="F8" s="7" t="s">
        <v>18</v>
      </c>
      <c r="G8" s="8">
        <v>78.73</v>
      </c>
      <c r="H8" s="9" t="s">
        <v>19</v>
      </c>
      <c r="I8" s="12"/>
    </row>
    <row r="9" s="1" customFormat="1" ht="20" customHeight="1" spans="1:9">
      <c r="A9" s="5">
        <v>7</v>
      </c>
      <c r="B9" s="5" t="s">
        <v>10</v>
      </c>
      <c r="C9" s="6" t="s">
        <v>11</v>
      </c>
      <c r="D9" s="5">
        <v>17</v>
      </c>
      <c r="E9" s="6" t="str">
        <f>"黄春丽"</f>
        <v>黄春丽</v>
      </c>
      <c r="F9" s="7" t="str">
        <f>"女"</f>
        <v>女</v>
      </c>
      <c r="G9" s="8">
        <v>78.5</v>
      </c>
      <c r="H9" s="9" t="s">
        <v>20</v>
      </c>
      <c r="I9" s="12"/>
    </row>
    <row r="10" s="1" customFormat="1" ht="20" customHeight="1" spans="1:9">
      <c r="A10" s="5">
        <v>8</v>
      </c>
      <c r="B10" s="5" t="s">
        <v>10</v>
      </c>
      <c r="C10" s="6" t="s">
        <v>11</v>
      </c>
      <c r="D10" s="5">
        <v>17</v>
      </c>
      <c r="E10" s="6" t="str">
        <f>"曾英"</f>
        <v>曾英</v>
      </c>
      <c r="F10" s="7" t="s">
        <v>13</v>
      </c>
      <c r="G10" s="8">
        <v>77.87</v>
      </c>
      <c r="H10" s="9" t="s">
        <v>21</v>
      </c>
      <c r="I10" s="12"/>
    </row>
    <row r="11" s="1" customFormat="1" ht="20" customHeight="1" spans="1:9">
      <c r="A11" s="5">
        <v>9</v>
      </c>
      <c r="B11" s="5" t="s">
        <v>10</v>
      </c>
      <c r="C11" s="6" t="s">
        <v>11</v>
      </c>
      <c r="D11" s="5">
        <v>17</v>
      </c>
      <c r="E11" s="6" t="str">
        <f>"莫岳忠"</f>
        <v>莫岳忠</v>
      </c>
      <c r="F11" s="7" t="s">
        <v>18</v>
      </c>
      <c r="G11" s="8">
        <v>77.17</v>
      </c>
      <c r="H11" s="9" t="s">
        <v>22</v>
      </c>
      <c r="I11" s="12"/>
    </row>
    <row r="12" s="1" customFormat="1" ht="20" customHeight="1" spans="1:9">
      <c r="A12" s="5">
        <v>10</v>
      </c>
      <c r="B12" s="5" t="s">
        <v>10</v>
      </c>
      <c r="C12" s="6" t="s">
        <v>11</v>
      </c>
      <c r="D12" s="5">
        <v>17</v>
      </c>
      <c r="E12" s="6" t="str">
        <f>"林家达"</f>
        <v>林家达</v>
      </c>
      <c r="F12" s="7" t="str">
        <f>"男"</f>
        <v>男</v>
      </c>
      <c r="G12" s="8">
        <v>76.67</v>
      </c>
      <c r="H12" s="9" t="s">
        <v>23</v>
      </c>
      <c r="I12" s="12"/>
    </row>
    <row r="13" s="1" customFormat="1" ht="20" customHeight="1" spans="1:9">
      <c r="A13" s="5">
        <v>11</v>
      </c>
      <c r="B13" s="5" t="s">
        <v>10</v>
      </c>
      <c r="C13" s="6" t="s">
        <v>11</v>
      </c>
      <c r="D13" s="5">
        <v>17</v>
      </c>
      <c r="E13" s="6" t="str">
        <f>"叶绵云"</f>
        <v>叶绵云</v>
      </c>
      <c r="F13" s="7" t="s">
        <v>13</v>
      </c>
      <c r="G13" s="8">
        <v>75.23</v>
      </c>
      <c r="H13" s="9" t="s">
        <v>24</v>
      </c>
      <c r="I13" s="12"/>
    </row>
    <row r="14" s="1" customFormat="1" ht="20" customHeight="1" spans="1:9">
      <c r="A14" s="5">
        <v>12</v>
      </c>
      <c r="B14" s="5" t="s">
        <v>10</v>
      </c>
      <c r="C14" s="6" t="s">
        <v>11</v>
      </c>
      <c r="D14" s="5">
        <v>17</v>
      </c>
      <c r="E14" s="6" t="str">
        <f>"莫彩香"</f>
        <v>莫彩香</v>
      </c>
      <c r="F14" s="7" t="str">
        <f>"女"</f>
        <v>女</v>
      </c>
      <c r="G14" s="8">
        <v>74.43</v>
      </c>
      <c r="H14" s="9" t="s">
        <v>25</v>
      </c>
      <c r="I14" s="12"/>
    </row>
    <row r="15" s="1" customFormat="1" ht="20" customHeight="1" spans="1:9">
      <c r="A15" s="5">
        <v>13</v>
      </c>
      <c r="B15" s="5" t="s">
        <v>10</v>
      </c>
      <c r="C15" s="6" t="s">
        <v>11</v>
      </c>
      <c r="D15" s="5">
        <v>17</v>
      </c>
      <c r="E15" s="6" t="str">
        <f>"周利旺"</f>
        <v>周利旺</v>
      </c>
      <c r="F15" s="7" t="str">
        <f t="shared" ref="F15:F19" si="1">"男"</f>
        <v>男</v>
      </c>
      <c r="G15" s="8">
        <v>73.33</v>
      </c>
      <c r="H15" s="9" t="s">
        <v>26</v>
      </c>
      <c r="I15" s="12"/>
    </row>
    <row r="16" s="1" customFormat="1" ht="20" customHeight="1" spans="1:9">
      <c r="A16" s="5">
        <v>14</v>
      </c>
      <c r="B16" s="5" t="s">
        <v>10</v>
      </c>
      <c r="C16" s="6" t="s">
        <v>11</v>
      </c>
      <c r="D16" s="5">
        <v>17</v>
      </c>
      <c r="E16" s="6" t="str">
        <f>"李国干"</f>
        <v>李国干</v>
      </c>
      <c r="F16" s="7" t="str">
        <f t="shared" si="1"/>
        <v>男</v>
      </c>
      <c r="G16" s="8">
        <v>72.77</v>
      </c>
      <c r="H16" s="9" t="s">
        <v>27</v>
      </c>
      <c r="I16" s="12"/>
    </row>
    <row r="17" s="1" customFormat="1" ht="20" customHeight="1" spans="1:9">
      <c r="A17" s="5">
        <v>15</v>
      </c>
      <c r="B17" s="5" t="s">
        <v>10</v>
      </c>
      <c r="C17" s="6" t="s">
        <v>11</v>
      </c>
      <c r="D17" s="5">
        <v>17</v>
      </c>
      <c r="E17" s="6" t="str">
        <f>"郑敦辉"</f>
        <v>郑敦辉</v>
      </c>
      <c r="F17" s="7" t="s">
        <v>18</v>
      </c>
      <c r="G17" s="8">
        <v>71.73</v>
      </c>
      <c r="H17" s="9" t="s">
        <v>28</v>
      </c>
      <c r="I17" s="12"/>
    </row>
    <row r="18" s="1" customFormat="1" ht="20" customHeight="1" spans="1:9">
      <c r="A18" s="5">
        <v>16</v>
      </c>
      <c r="B18" s="5" t="s">
        <v>10</v>
      </c>
      <c r="C18" s="6" t="s">
        <v>11</v>
      </c>
      <c r="D18" s="5">
        <v>17</v>
      </c>
      <c r="E18" s="6" t="str">
        <f>"莫钟才"</f>
        <v>莫钟才</v>
      </c>
      <c r="F18" s="7" t="s">
        <v>18</v>
      </c>
      <c r="G18" s="8">
        <v>71.5</v>
      </c>
      <c r="H18" s="9" t="s">
        <v>29</v>
      </c>
      <c r="I18" s="12"/>
    </row>
    <row r="19" s="1" customFormat="1" ht="20" customHeight="1" spans="1:9">
      <c r="A19" s="5">
        <v>17</v>
      </c>
      <c r="B19" s="5" t="s">
        <v>10</v>
      </c>
      <c r="C19" s="6" t="s">
        <v>11</v>
      </c>
      <c r="D19" s="5">
        <v>17</v>
      </c>
      <c r="E19" s="6" t="str">
        <f>"叶明珠"</f>
        <v>叶明珠</v>
      </c>
      <c r="F19" s="7" t="s">
        <v>13</v>
      </c>
      <c r="G19" s="8">
        <v>66.33</v>
      </c>
      <c r="H19" s="9" t="s">
        <v>30</v>
      </c>
      <c r="I19" s="12"/>
    </row>
    <row r="20" s="1" customFormat="1" ht="20" customHeight="1" spans="1:9">
      <c r="A20" s="5">
        <v>18</v>
      </c>
      <c r="B20" s="5" t="s">
        <v>10</v>
      </c>
      <c r="C20" s="6" t="s">
        <v>31</v>
      </c>
      <c r="D20" s="5">
        <v>18</v>
      </c>
      <c r="E20" s="6" t="str">
        <f>"吴挺芝"</f>
        <v>吴挺芝</v>
      </c>
      <c r="F20" s="7" t="str">
        <f t="shared" ref="F20:F39" si="2">"女"</f>
        <v>女</v>
      </c>
      <c r="G20" s="8">
        <v>82.83</v>
      </c>
      <c r="H20" s="9" t="s">
        <v>12</v>
      </c>
      <c r="I20" s="12"/>
    </row>
    <row r="21" s="1" customFormat="1" ht="20" customHeight="1" spans="1:9">
      <c r="A21" s="5">
        <v>19</v>
      </c>
      <c r="B21" s="5" t="s">
        <v>10</v>
      </c>
      <c r="C21" s="6" t="s">
        <v>31</v>
      </c>
      <c r="D21" s="5">
        <v>18</v>
      </c>
      <c r="E21" s="6" t="str">
        <f>"麦琼尹"</f>
        <v>麦琼尹</v>
      </c>
      <c r="F21" s="7" t="str">
        <f t="shared" si="2"/>
        <v>女</v>
      </c>
      <c r="G21" s="8">
        <v>80.5</v>
      </c>
      <c r="H21" s="9" t="s">
        <v>14</v>
      </c>
      <c r="I21" s="12"/>
    </row>
    <row r="22" s="1" customFormat="1" ht="20" customHeight="1" spans="1:9">
      <c r="A22" s="5">
        <v>20</v>
      </c>
      <c r="B22" s="5" t="s">
        <v>10</v>
      </c>
      <c r="C22" s="6" t="s">
        <v>31</v>
      </c>
      <c r="D22" s="5">
        <v>18</v>
      </c>
      <c r="E22" s="6" t="str">
        <f>"莫月云"</f>
        <v>莫月云</v>
      </c>
      <c r="F22" s="7" t="str">
        <f t="shared" si="2"/>
        <v>女</v>
      </c>
      <c r="G22" s="8">
        <v>78.5</v>
      </c>
      <c r="H22" s="9" t="s">
        <v>15</v>
      </c>
      <c r="I22" s="12"/>
    </row>
    <row r="23" s="1" customFormat="1" ht="20" customHeight="1" spans="1:9">
      <c r="A23" s="5">
        <v>21</v>
      </c>
      <c r="B23" s="5" t="s">
        <v>10</v>
      </c>
      <c r="C23" s="6" t="s">
        <v>31</v>
      </c>
      <c r="D23" s="5">
        <v>18</v>
      </c>
      <c r="E23" s="6" t="str">
        <f>"胡飞燕"</f>
        <v>胡飞燕</v>
      </c>
      <c r="F23" s="7" t="str">
        <f t="shared" si="2"/>
        <v>女</v>
      </c>
      <c r="G23" s="8">
        <v>77.67</v>
      </c>
      <c r="H23" s="9" t="s">
        <v>16</v>
      </c>
      <c r="I23" s="12"/>
    </row>
    <row r="24" s="1" customFormat="1" ht="20" customHeight="1" spans="1:9">
      <c r="A24" s="5">
        <v>22</v>
      </c>
      <c r="B24" s="5" t="s">
        <v>10</v>
      </c>
      <c r="C24" s="6" t="s">
        <v>31</v>
      </c>
      <c r="D24" s="5">
        <v>18</v>
      </c>
      <c r="E24" s="6" t="str">
        <f>"邓波"</f>
        <v>邓波</v>
      </c>
      <c r="F24" s="7" t="str">
        <f t="shared" si="2"/>
        <v>女</v>
      </c>
      <c r="G24" s="8">
        <v>76.5</v>
      </c>
      <c r="H24" s="9" t="s">
        <v>17</v>
      </c>
      <c r="I24" s="12"/>
    </row>
    <row r="25" s="1" customFormat="1" ht="20" customHeight="1" spans="1:9">
      <c r="A25" s="5">
        <v>23</v>
      </c>
      <c r="B25" s="5" t="s">
        <v>10</v>
      </c>
      <c r="C25" s="6" t="s">
        <v>31</v>
      </c>
      <c r="D25" s="5">
        <v>18</v>
      </c>
      <c r="E25" s="6" t="str">
        <f>"王影"</f>
        <v>王影</v>
      </c>
      <c r="F25" s="7" t="str">
        <f t="shared" si="2"/>
        <v>女</v>
      </c>
      <c r="G25" s="8">
        <v>74.33</v>
      </c>
      <c r="H25" s="9" t="s">
        <v>19</v>
      </c>
      <c r="I25" s="12"/>
    </row>
    <row r="26" s="1" customFormat="1" ht="20" customHeight="1" spans="1:9">
      <c r="A26" s="5">
        <v>24</v>
      </c>
      <c r="B26" s="5" t="s">
        <v>10</v>
      </c>
      <c r="C26" s="6" t="s">
        <v>31</v>
      </c>
      <c r="D26" s="5">
        <v>18</v>
      </c>
      <c r="E26" s="6" t="str">
        <f>"朱荣燕"</f>
        <v>朱荣燕</v>
      </c>
      <c r="F26" s="7" t="str">
        <f t="shared" si="2"/>
        <v>女</v>
      </c>
      <c r="G26" s="8">
        <v>74.33</v>
      </c>
      <c r="H26" s="9" t="s">
        <v>19</v>
      </c>
      <c r="I26" s="12"/>
    </row>
    <row r="27" s="1" customFormat="1" ht="20" customHeight="1" spans="1:9">
      <c r="A27" s="5">
        <v>25</v>
      </c>
      <c r="B27" s="5" t="s">
        <v>10</v>
      </c>
      <c r="C27" s="6" t="s">
        <v>31</v>
      </c>
      <c r="D27" s="5">
        <v>18</v>
      </c>
      <c r="E27" s="6" t="str">
        <f>"陈海娇"</f>
        <v>陈海娇</v>
      </c>
      <c r="F27" s="7" t="str">
        <f t="shared" si="2"/>
        <v>女</v>
      </c>
      <c r="G27" s="8">
        <v>72</v>
      </c>
      <c r="H27" s="9" t="s">
        <v>21</v>
      </c>
      <c r="I27" s="12"/>
    </row>
    <row r="28" s="1" customFormat="1" ht="20" customHeight="1" spans="1:9">
      <c r="A28" s="5">
        <v>26</v>
      </c>
      <c r="B28" s="5" t="s">
        <v>10</v>
      </c>
      <c r="C28" s="6" t="s">
        <v>31</v>
      </c>
      <c r="D28" s="5">
        <v>18</v>
      </c>
      <c r="E28" s="6" t="str">
        <f>"朱真莹"</f>
        <v>朱真莹</v>
      </c>
      <c r="F28" s="7" t="str">
        <f t="shared" si="2"/>
        <v>女</v>
      </c>
      <c r="G28" s="8">
        <v>72</v>
      </c>
      <c r="H28" s="9" t="s">
        <v>21</v>
      </c>
      <c r="I28" s="12"/>
    </row>
    <row r="29" s="1" customFormat="1" ht="20" customHeight="1" spans="1:9">
      <c r="A29" s="5">
        <v>27</v>
      </c>
      <c r="B29" s="5" t="s">
        <v>10</v>
      </c>
      <c r="C29" s="6" t="s">
        <v>31</v>
      </c>
      <c r="D29" s="5">
        <v>18</v>
      </c>
      <c r="E29" s="6" t="str">
        <f>"梁燕芳"</f>
        <v>梁燕芳</v>
      </c>
      <c r="F29" s="7" t="str">
        <f t="shared" si="2"/>
        <v>女</v>
      </c>
      <c r="G29" s="8">
        <v>71</v>
      </c>
      <c r="H29" s="9" t="s">
        <v>23</v>
      </c>
      <c r="I29" s="12"/>
    </row>
    <row r="30" s="1" customFormat="1" ht="20" customHeight="1" spans="1:9">
      <c r="A30" s="5">
        <v>28</v>
      </c>
      <c r="B30" s="5" t="s">
        <v>10</v>
      </c>
      <c r="C30" s="6" t="s">
        <v>31</v>
      </c>
      <c r="D30" s="5">
        <v>18</v>
      </c>
      <c r="E30" s="6" t="str">
        <f>"陈琼兰"</f>
        <v>陈琼兰</v>
      </c>
      <c r="F30" s="7" t="str">
        <f t="shared" si="2"/>
        <v>女</v>
      </c>
      <c r="G30" s="8">
        <v>70.33</v>
      </c>
      <c r="H30" s="9" t="s">
        <v>24</v>
      </c>
      <c r="I30" s="12"/>
    </row>
    <row r="31" s="1" customFormat="1" ht="20" customHeight="1" spans="1:9">
      <c r="A31" s="5">
        <v>29</v>
      </c>
      <c r="B31" s="5" t="s">
        <v>10</v>
      </c>
      <c r="C31" s="6" t="s">
        <v>31</v>
      </c>
      <c r="D31" s="5">
        <v>18</v>
      </c>
      <c r="E31" s="6" t="str">
        <f>"苏保方"</f>
        <v>苏保方</v>
      </c>
      <c r="F31" s="7" t="str">
        <f t="shared" si="2"/>
        <v>女</v>
      </c>
      <c r="G31" s="8">
        <v>68.67</v>
      </c>
      <c r="H31" s="9" t="s">
        <v>25</v>
      </c>
      <c r="I31" s="12"/>
    </row>
    <row r="32" s="1" customFormat="1" ht="20" customHeight="1" spans="1:9">
      <c r="A32" s="5">
        <v>30</v>
      </c>
      <c r="B32" s="5" t="s">
        <v>10</v>
      </c>
      <c r="C32" s="6" t="s">
        <v>31</v>
      </c>
      <c r="D32" s="5">
        <v>18</v>
      </c>
      <c r="E32" s="6" t="str">
        <f>"吴慧君"</f>
        <v>吴慧君</v>
      </c>
      <c r="F32" s="7" t="str">
        <f t="shared" si="2"/>
        <v>女</v>
      </c>
      <c r="G32" s="8">
        <v>67.33</v>
      </c>
      <c r="H32" s="9" t="s">
        <v>26</v>
      </c>
      <c r="I32" s="12"/>
    </row>
    <row r="33" s="1" customFormat="1" ht="20" customHeight="1" spans="1:9">
      <c r="A33" s="5">
        <v>31</v>
      </c>
      <c r="B33" s="5" t="s">
        <v>10</v>
      </c>
      <c r="C33" s="6" t="s">
        <v>31</v>
      </c>
      <c r="D33" s="5">
        <v>18</v>
      </c>
      <c r="E33" s="6" t="str">
        <f>"梁玲"</f>
        <v>梁玲</v>
      </c>
      <c r="F33" s="7" t="str">
        <f t="shared" si="2"/>
        <v>女</v>
      </c>
      <c r="G33" s="8">
        <v>67.17</v>
      </c>
      <c r="H33" s="9" t="s">
        <v>27</v>
      </c>
      <c r="I33" s="12"/>
    </row>
    <row r="34" s="1" customFormat="1" ht="20" customHeight="1" spans="1:9">
      <c r="A34" s="5">
        <v>32</v>
      </c>
      <c r="B34" s="5" t="s">
        <v>10</v>
      </c>
      <c r="C34" s="6" t="s">
        <v>31</v>
      </c>
      <c r="D34" s="5">
        <v>18</v>
      </c>
      <c r="E34" s="6" t="str">
        <f>"莫芳敏"</f>
        <v>莫芳敏</v>
      </c>
      <c r="F34" s="7" t="str">
        <f t="shared" si="2"/>
        <v>女</v>
      </c>
      <c r="G34" s="8">
        <v>67</v>
      </c>
      <c r="H34" s="9" t="s">
        <v>28</v>
      </c>
      <c r="I34" s="12"/>
    </row>
    <row r="35" s="1" customFormat="1" ht="20" customHeight="1" spans="1:9">
      <c r="A35" s="5">
        <v>33</v>
      </c>
      <c r="B35" s="5" t="s">
        <v>10</v>
      </c>
      <c r="C35" s="6" t="s">
        <v>31</v>
      </c>
      <c r="D35" s="5">
        <v>18</v>
      </c>
      <c r="E35" s="6" t="str">
        <f>"王树俊"</f>
        <v>王树俊</v>
      </c>
      <c r="F35" s="7" t="str">
        <f t="shared" si="2"/>
        <v>女</v>
      </c>
      <c r="G35" s="8">
        <v>67</v>
      </c>
      <c r="H35" s="9" t="s">
        <v>28</v>
      </c>
      <c r="I35" s="12"/>
    </row>
    <row r="36" s="1" customFormat="1" ht="20" customHeight="1" spans="1:9">
      <c r="A36" s="5">
        <v>34</v>
      </c>
      <c r="B36" s="5" t="s">
        <v>10</v>
      </c>
      <c r="C36" s="6" t="s">
        <v>31</v>
      </c>
      <c r="D36" s="5">
        <v>18</v>
      </c>
      <c r="E36" s="6" t="str">
        <f>"林金娃"</f>
        <v>林金娃</v>
      </c>
      <c r="F36" s="7" t="str">
        <f t="shared" si="2"/>
        <v>女</v>
      </c>
      <c r="G36" s="8">
        <v>66.83</v>
      </c>
      <c r="H36" s="9" t="s">
        <v>30</v>
      </c>
      <c r="I36" s="12"/>
    </row>
    <row r="37" s="1" customFormat="1" ht="20" customHeight="1" spans="1:9">
      <c r="A37" s="5">
        <v>35</v>
      </c>
      <c r="B37" s="5" t="s">
        <v>10</v>
      </c>
      <c r="C37" s="6" t="s">
        <v>31</v>
      </c>
      <c r="D37" s="5">
        <v>18</v>
      </c>
      <c r="E37" s="6" t="str">
        <f>"王玲婉"</f>
        <v>王玲婉</v>
      </c>
      <c r="F37" s="7" t="str">
        <f t="shared" si="2"/>
        <v>女</v>
      </c>
      <c r="G37" s="8">
        <v>66.67</v>
      </c>
      <c r="H37" s="9" t="s">
        <v>32</v>
      </c>
      <c r="I37" s="12"/>
    </row>
    <row r="38" s="1" customFormat="1" ht="20" customHeight="1" spans="1:9">
      <c r="A38" s="5">
        <v>36</v>
      </c>
      <c r="B38" s="5" t="s">
        <v>10</v>
      </c>
      <c r="C38" s="10" t="s">
        <v>33</v>
      </c>
      <c r="D38" s="5">
        <v>2</v>
      </c>
      <c r="E38" s="10" t="s">
        <v>34</v>
      </c>
      <c r="F38" s="7" t="s">
        <v>18</v>
      </c>
      <c r="G38" s="8">
        <v>78.67</v>
      </c>
      <c r="H38" s="11" t="s">
        <v>12</v>
      </c>
      <c r="I38" s="12"/>
    </row>
    <row r="39" s="1" customFormat="1" ht="20" customHeight="1" spans="1:9">
      <c r="A39" s="5">
        <v>37</v>
      </c>
      <c r="B39" s="5" t="s">
        <v>10</v>
      </c>
      <c r="C39" s="10" t="s">
        <v>33</v>
      </c>
      <c r="D39" s="5">
        <v>2</v>
      </c>
      <c r="E39" s="10" t="s">
        <v>35</v>
      </c>
      <c r="F39" s="7" t="s">
        <v>13</v>
      </c>
      <c r="G39" s="8">
        <v>77</v>
      </c>
      <c r="H39" s="11" t="s">
        <v>14</v>
      </c>
      <c r="I39" s="12"/>
    </row>
    <row r="40" s="1" customFormat="1" ht="20" customHeight="1" spans="1:9">
      <c r="A40" s="5">
        <v>38</v>
      </c>
      <c r="B40" s="5" t="s">
        <v>10</v>
      </c>
      <c r="C40" s="10" t="s">
        <v>36</v>
      </c>
      <c r="D40" s="5">
        <v>2</v>
      </c>
      <c r="E40" s="10" t="s">
        <v>37</v>
      </c>
      <c r="F40" s="7" t="str">
        <f>"女"</f>
        <v>女</v>
      </c>
      <c r="G40" s="8">
        <v>77.33</v>
      </c>
      <c r="H40" s="11" t="s">
        <v>12</v>
      </c>
      <c r="I40" s="12"/>
    </row>
    <row r="41" s="1" customFormat="1" ht="20" customHeight="1" spans="1:9">
      <c r="A41" s="5">
        <v>39</v>
      </c>
      <c r="B41" s="5" t="s">
        <v>10</v>
      </c>
      <c r="C41" s="10" t="s">
        <v>36</v>
      </c>
      <c r="D41" s="5">
        <v>2</v>
      </c>
      <c r="E41" s="10" t="s">
        <v>38</v>
      </c>
      <c r="F41" s="7" t="str">
        <f>"女"</f>
        <v>女</v>
      </c>
      <c r="G41" s="8">
        <v>76.67</v>
      </c>
      <c r="H41" s="11" t="s">
        <v>14</v>
      </c>
      <c r="I41" s="12"/>
    </row>
    <row r="42" s="1" customFormat="1" ht="20" customHeight="1" spans="1:9">
      <c r="A42" s="5">
        <v>40</v>
      </c>
      <c r="B42" s="5" t="s">
        <v>10</v>
      </c>
      <c r="C42" s="6" t="s">
        <v>39</v>
      </c>
      <c r="D42" s="5">
        <v>1</v>
      </c>
      <c r="E42" s="6" t="s">
        <v>40</v>
      </c>
      <c r="F42" s="7" t="str">
        <f t="shared" ref="F42:F47" si="3">"男"</f>
        <v>男</v>
      </c>
      <c r="G42" s="8">
        <v>64.17</v>
      </c>
      <c r="H42" s="9" t="s">
        <v>12</v>
      </c>
      <c r="I42" s="12"/>
    </row>
    <row r="43" s="1" customFormat="1" ht="20" customHeight="1" spans="1:9">
      <c r="A43" s="5">
        <v>41</v>
      </c>
      <c r="B43" s="5" t="s">
        <v>10</v>
      </c>
      <c r="C43" s="10" t="s">
        <v>41</v>
      </c>
      <c r="D43" s="5">
        <v>1</v>
      </c>
      <c r="E43" s="10" t="s">
        <v>42</v>
      </c>
      <c r="F43" s="7" t="str">
        <f t="shared" si="3"/>
        <v>男</v>
      </c>
      <c r="G43" s="8">
        <v>73.17</v>
      </c>
      <c r="H43" s="11" t="s">
        <v>12</v>
      </c>
      <c r="I43" s="12"/>
    </row>
    <row r="44" s="1" customFormat="1" ht="20" customHeight="1" spans="1:9">
      <c r="A44" s="5">
        <v>42</v>
      </c>
      <c r="B44" s="5" t="s">
        <v>10</v>
      </c>
      <c r="C44" s="10" t="s">
        <v>43</v>
      </c>
      <c r="D44" s="5">
        <v>2</v>
      </c>
      <c r="E44" s="10" t="s">
        <v>44</v>
      </c>
      <c r="F44" s="7" t="str">
        <f t="shared" ref="F44:F46" si="4">"女"</f>
        <v>女</v>
      </c>
      <c r="G44" s="8">
        <v>78.33</v>
      </c>
      <c r="H44" s="11" t="s">
        <v>12</v>
      </c>
      <c r="I44" s="12"/>
    </row>
    <row r="45" s="1" customFormat="1" ht="20" customHeight="1" spans="1:9">
      <c r="A45" s="5">
        <v>43</v>
      </c>
      <c r="B45" s="5" t="s">
        <v>10</v>
      </c>
      <c r="C45" s="10" t="s">
        <v>43</v>
      </c>
      <c r="D45" s="5">
        <v>2</v>
      </c>
      <c r="E45" s="10" t="s">
        <v>45</v>
      </c>
      <c r="F45" s="7" t="str">
        <f t="shared" si="4"/>
        <v>女</v>
      </c>
      <c r="G45" s="8">
        <v>76.33</v>
      </c>
      <c r="H45" s="11" t="s">
        <v>14</v>
      </c>
      <c r="I45" s="12"/>
    </row>
    <row r="46" s="1" customFormat="1" ht="20" customHeight="1" spans="1:9">
      <c r="A46" s="5">
        <v>44</v>
      </c>
      <c r="B46" s="5" t="s">
        <v>10</v>
      </c>
      <c r="C46" s="10" t="s">
        <v>46</v>
      </c>
      <c r="D46" s="5">
        <v>4</v>
      </c>
      <c r="E46" s="10" t="str">
        <f>"何晨星"</f>
        <v>何晨星</v>
      </c>
      <c r="F46" s="7" t="str">
        <f t="shared" si="4"/>
        <v>女</v>
      </c>
      <c r="G46" s="8">
        <v>80.33</v>
      </c>
      <c r="H46" s="11" t="s">
        <v>12</v>
      </c>
      <c r="I46" s="12"/>
    </row>
    <row r="47" s="1" customFormat="1" ht="20" customHeight="1" spans="1:9">
      <c r="A47" s="5">
        <v>45</v>
      </c>
      <c r="B47" s="5" t="s">
        <v>10</v>
      </c>
      <c r="C47" s="10" t="s">
        <v>46</v>
      </c>
      <c r="D47" s="5">
        <v>4</v>
      </c>
      <c r="E47" s="10" t="str">
        <f>"谢南楷"</f>
        <v>谢南楷</v>
      </c>
      <c r="F47" s="7" t="str">
        <f t="shared" si="3"/>
        <v>男</v>
      </c>
      <c r="G47" s="8">
        <v>79</v>
      </c>
      <c r="H47" s="11" t="s">
        <v>14</v>
      </c>
      <c r="I47" s="12"/>
    </row>
    <row r="48" s="1" customFormat="1" ht="20" customHeight="1" spans="1:9">
      <c r="A48" s="5">
        <v>46</v>
      </c>
      <c r="B48" s="5" t="s">
        <v>10</v>
      </c>
      <c r="C48" s="10" t="s">
        <v>46</v>
      </c>
      <c r="D48" s="5">
        <v>4</v>
      </c>
      <c r="E48" s="10" t="str">
        <f>"邓婉艳"</f>
        <v>邓婉艳</v>
      </c>
      <c r="F48" s="7" t="str">
        <f>"女"</f>
        <v>女</v>
      </c>
      <c r="G48" s="8">
        <v>77</v>
      </c>
      <c r="H48" s="11" t="s">
        <v>15</v>
      </c>
      <c r="I48" s="12"/>
    </row>
    <row r="49" s="1" customFormat="1" ht="20" customHeight="1" spans="1:9">
      <c r="A49" s="5">
        <v>47</v>
      </c>
      <c r="B49" s="5" t="s">
        <v>10</v>
      </c>
      <c r="C49" s="10" t="s">
        <v>46</v>
      </c>
      <c r="D49" s="5">
        <v>4</v>
      </c>
      <c r="E49" s="10" t="str">
        <f>"王丽卿"</f>
        <v>王丽卿</v>
      </c>
      <c r="F49" s="7" t="str">
        <f>"女"</f>
        <v>女</v>
      </c>
      <c r="G49" s="8">
        <v>70.67</v>
      </c>
      <c r="H49" s="11" t="s">
        <v>16</v>
      </c>
      <c r="I49" s="12"/>
    </row>
    <row r="50" s="1" customFormat="1" ht="20" customHeight="1" spans="1:9">
      <c r="A50" s="5">
        <v>48</v>
      </c>
      <c r="B50" s="5" t="s">
        <v>10</v>
      </c>
      <c r="C50" s="5" t="s">
        <v>47</v>
      </c>
      <c r="D50" s="5">
        <v>1</v>
      </c>
      <c r="E50" s="6" t="str">
        <f>"苏庆辉"</f>
        <v>苏庆辉</v>
      </c>
      <c r="F50" s="7" t="str">
        <f>"男"</f>
        <v>男</v>
      </c>
      <c r="G50" s="12"/>
      <c r="H50" s="12"/>
      <c r="I50" s="13" t="s">
        <v>48</v>
      </c>
    </row>
    <row r="51" s="1" customFormat="1" ht="20" customHeight="1" spans="1:9">
      <c r="A51" s="5">
        <v>49</v>
      </c>
      <c r="B51" s="5" t="s">
        <v>10</v>
      </c>
      <c r="C51" s="5" t="s">
        <v>49</v>
      </c>
      <c r="D51" s="5">
        <v>7</v>
      </c>
      <c r="E51" s="6" t="str">
        <f>"张莹"</f>
        <v>张莹</v>
      </c>
      <c r="F51" s="7" t="str">
        <f t="shared" ref="F50:F57" si="5">"女"</f>
        <v>女</v>
      </c>
      <c r="G51" s="12"/>
      <c r="H51" s="12"/>
      <c r="I51" s="14"/>
    </row>
    <row r="52" s="1" customFormat="1" ht="20" customHeight="1" spans="1:9">
      <c r="A52" s="5">
        <v>50</v>
      </c>
      <c r="B52" s="5" t="s">
        <v>10</v>
      </c>
      <c r="C52" s="5" t="s">
        <v>49</v>
      </c>
      <c r="D52" s="5">
        <v>7</v>
      </c>
      <c r="E52" s="6" t="str">
        <f>"莫扬健"</f>
        <v>莫扬健</v>
      </c>
      <c r="F52" s="7" t="str">
        <f t="shared" si="5"/>
        <v>女</v>
      </c>
      <c r="G52" s="12"/>
      <c r="H52" s="12"/>
      <c r="I52" s="14"/>
    </row>
    <row r="53" s="1" customFormat="1" ht="20" customHeight="1" spans="1:9">
      <c r="A53" s="5">
        <v>51</v>
      </c>
      <c r="B53" s="5" t="s">
        <v>10</v>
      </c>
      <c r="C53" s="5" t="s">
        <v>49</v>
      </c>
      <c r="D53" s="5">
        <v>7</v>
      </c>
      <c r="E53" s="6" t="str">
        <f>"吴艳"</f>
        <v>吴艳</v>
      </c>
      <c r="F53" s="7" t="str">
        <f t="shared" si="5"/>
        <v>女</v>
      </c>
      <c r="G53" s="12"/>
      <c r="H53" s="12"/>
      <c r="I53" s="14"/>
    </row>
    <row r="54" s="1" customFormat="1" ht="20" customHeight="1" spans="1:9">
      <c r="A54" s="5">
        <v>52</v>
      </c>
      <c r="B54" s="5" t="s">
        <v>10</v>
      </c>
      <c r="C54" s="5" t="s">
        <v>49</v>
      </c>
      <c r="D54" s="5">
        <v>7</v>
      </c>
      <c r="E54" s="6" t="str">
        <f>"韦雪娇"</f>
        <v>韦雪娇</v>
      </c>
      <c r="F54" s="7" t="str">
        <f t="shared" si="5"/>
        <v>女</v>
      </c>
      <c r="G54" s="12"/>
      <c r="H54" s="12"/>
      <c r="I54" s="14"/>
    </row>
    <row r="55" s="1" customFormat="1" ht="20" customHeight="1" spans="1:9">
      <c r="A55" s="5">
        <v>53</v>
      </c>
      <c r="B55" s="5" t="s">
        <v>10</v>
      </c>
      <c r="C55" s="5" t="s">
        <v>49</v>
      </c>
      <c r="D55" s="5">
        <v>7</v>
      </c>
      <c r="E55" s="6" t="str">
        <f>"黄海琼"</f>
        <v>黄海琼</v>
      </c>
      <c r="F55" s="7" t="str">
        <f t="shared" si="5"/>
        <v>女</v>
      </c>
      <c r="G55" s="12"/>
      <c r="H55" s="12"/>
      <c r="I55" s="14"/>
    </row>
    <row r="56" s="1" customFormat="1" ht="20" customHeight="1" spans="1:9">
      <c r="A56" s="5">
        <v>54</v>
      </c>
      <c r="B56" s="5" t="s">
        <v>10</v>
      </c>
      <c r="C56" s="5" t="s">
        <v>49</v>
      </c>
      <c r="D56" s="5">
        <v>7</v>
      </c>
      <c r="E56" s="6" t="str">
        <f>"叶琳"</f>
        <v>叶琳</v>
      </c>
      <c r="F56" s="7" t="str">
        <f t="shared" si="5"/>
        <v>女</v>
      </c>
      <c r="G56" s="12"/>
      <c r="H56" s="12"/>
      <c r="I56" s="14"/>
    </row>
    <row r="57" s="1" customFormat="1" ht="20" customHeight="1" spans="1:9">
      <c r="A57" s="5">
        <v>55</v>
      </c>
      <c r="B57" s="5" t="s">
        <v>10</v>
      </c>
      <c r="C57" s="5" t="s">
        <v>49</v>
      </c>
      <c r="D57" s="5">
        <v>7</v>
      </c>
      <c r="E57" s="6" t="str">
        <f>"薛婵燕"</f>
        <v>薛婵燕</v>
      </c>
      <c r="F57" s="7" t="str">
        <f t="shared" si="5"/>
        <v>女</v>
      </c>
      <c r="G57" s="12"/>
      <c r="H57" s="12"/>
      <c r="I57" s="15"/>
    </row>
    <row r="58" s="1" customFormat="1" ht="20" customHeight="1" spans="1:9">
      <c r="A58" s="5">
        <v>56</v>
      </c>
      <c r="B58" s="5" t="s">
        <v>50</v>
      </c>
      <c r="C58" s="10" t="s">
        <v>51</v>
      </c>
      <c r="D58" s="5">
        <v>2</v>
      </c>
      <c r="E58" s="10" t="s">
        <v>52</v>
      </c>
      <c r="F58" s="7" t="str">
        <f>"男"</f>
        <v>男</v>
      </c>
      <c r="G58" s="8">
        <v>78</v>
      </c>
      <c r="H58" s="11" t="s">
        <v>12</v>
      </c>
      <c r="I58" s="12"/>
    </row>
    <row r="59" s="1" customFormat="1" ht="20" customHeight="1" spans="1:9">
      <c r="A59" s="5">
        <v>57</v>
      </c>
      <c r="B59" s="5" t="s">
        <v>50</v>
      </c>
      <c r="C59" s="10" t="s">
        <v>51</v>
      </c>
      <c r="D59" s="5">
        <v>2</v>
      </c>
      <c r="E59" s="10" t="s">
        <v>53</v>
      </c>
      <c r="F59" s="7" t="str">
        <f t="shared" ref="F59:F63" si="6">"女"</f>
        <v>女</v>
      </c>
      <c r="G59" s="8">
        <v>71</v>
      </c>
      <c r="H59" s="11" t="s">
        <v>14</v>
      </c>
      <c r="I59" s="12"/>
    </row>
    <row r="60" s="1" customFormat="1" ht="20" customHeight="1" spans="1:9">
      <c r="A60" s="5">
        <v>58</v>
      </c>
      <c r="B60" s="5" t="s">
        <v>50</v>
      </c>
      <c r="C60" s="6" t="s">
        <v>54</v>
      </c>
      <c r="D60" s="5">
        <v>3</v>
      </c>
      <c r="E60" s="6" t="s">
        <v>55</v>
      </c>
      <c r="F60" s="7" t="str">
        <f t="shared" si="6"/>
        <v>女</v>
      </c>
      <c r="G60" s="8">
        <v>75.83</v>
      </c>
      <c r="H60" s="9" t="s">
        <v>12</v>
      </c>
      <c r="I60" s="12"/>
    </row>
    <row r="61" s="1" customFormat="1" ht="20" customHeight="1" spans="1:9">
      <c r="A61" s="5">
        <v>59</v>
      </c>
      <c r="B61" s="5" t="s">
        <v>50</v>
      </c>
      <c r="C61" s="6" t="s">
        <v>54</v>
      </c>
      <c r="D61" s="5">
        <v>3</v>
      </c>
      <c r="E61" s="6" t="s">
        <v>56</v>
      </c>
      <c r="F61" s="7" t="str">
        <f t="shared" si="6"/>
        <v>女</v>
      </c>
      <c r="G61" s="8">
        <v>70.33</v>
      </c>
      <c r="H61" s="9" t="s">
        <v>14</v>
      </c>
      <c r="I61" s="12"/>
    </row>
    <row r="62" s="1" customFormat="1" ht="20" customHeight="1" spans="1:9">
      <c r="A62" s="5">
        <v>60</v>
      </c>
      <c r="B62" s="5" t="s">
        <v>50</v>
      </c>
      <c r="C62" s="6" t="s">
        <v>54</v>
      </c>
      <c r="D62" s="5">
        <v>3</v>
      </c>
      <c r="E62" s="6" t="s">
        <v>57</v>
      </c>
      <c r="F62" s="7" t="str">
        <f t="shared" si="6"/>
        <v>女</v>
      </c>
      <c r="G62" s="8">
        <v>68.67</v>
      </c>
      <c r="H62" s="9" t="s">
        <v>15</v>
      </c>
      <c r="I62" s="12"/>
    </row>
    <row r="63" s="1" customFormat="1" ht="20" customHeight="1" spans="1:9">
      <c r="A63" s="5">
        <v>61</v>
      </c>
      <c r="B63" s="5" t="s">
        <v>50</v>
      </c>
      <c r="C63" s="10" t="s">
        <v>58</v>
      </c>
      <c r="D63" s="5">
        <v>5</v>
      </c>
      <c r="E63" s="10" t="s">
        <v>59</v>
      </c>
      <c r="F63" s="7" t="str">
        <f t="shared" si="6"/>
        <v>女</v>
      </c>
      <c r="G63" s="8">
        <v>81.67</v>
      </c>
      <c r="H63" s="11" t="s">
        <v>12</v>
      </c>
      <c r="I63" s="12"/>
    </row>
    <row r="64" s="1" customFormat="1" ht="20" customHeight="1" spans="1:9">
      <c r="A64" s="5">
        <v>62</v>
      </c>
      <c r="B64" s="5" t="s">
        <v>50</v>
      </c>
      <c r="C64" s="10" t="s">
        <v>58</v>
      </c>
      <c r="D64" s="5">
        <v>5</v>
      </c>
      <c r="E64" s="10" t="s">
        <v>60</v>
      </c>
      <c r="F64" s="7" t="str">
        <f>"男"</f>
        <v>男</v>
      </c>
      <c r="G64" s="8">
        <v>80.33</v>
      </c>
      <c r="H64" s="11" t="s">
        <v>14</v>
      </c>
      <c r="I64" s="12"/>
    </row>
    <row r="65" s="1" customFormat="1" ht="20" customHeight="1" spans="1:9">
      <c r="A65" s="5">
        <v>63</v>
      </c>
      <c r="B65" s="5" t="s">
        <v>50</v>
      </c>
      <c r="C65" s="10" t="s">
        <v>58</v>
      </c>
      <c r="D65" s="5">
        <v>5</v>
      </c>
      <c r="E65" s="10" t="s">
        <v>61</v>
      </c>
      <c r="F65" s="7" t="s">
        <v>18</v>
      </c>
      <c r="G65" s="8">
        <v>77</v>
      </c>
      <c r="H65" s="11" t="s">
        <v>15</v>
      </c>
      <c r="I65" s="12"/>
    </row>
    <row r="66" s="1" customFormat="1" ht="20" customHeight="1" spans="1:9">
      <c r="A66" s="5">
        <v>64</v>
      </c>
      <c r="B66" s="5" t="s">
        <v>50</v>
      </c>
      <c r="C66" s="10" t="s">
        <v>58</v>
      </c>
      <c r="D66" s="5">
        <v>5</v>
      </c>
      <c r="E66" s="10" t="s">
        <v>62</v>
      </c>
      <c r="F66" s="7" t="s">
        <v>13</v>
      </c>
      <c r="G66" s="8">
        <v>71.67</v>
      </c>
      <c r="H66" s="11" t="s">
        <v>16</v>
      </c>
      <c r="I66" s="12"/>
    </row>
    <row r="67" ht="20" customHeight="1" spans="1:9">
      <c r="A67" s="5">
        <v>65</v>
      </c>
      <c r="B67" s="5" t="s">
        <v>50</v>
      </c>
      <c r="C67" s="6" t="s">
        <v>63</v>
      </c>
      <c r="D67" s="5">
        <v>2</v>
      </c>
      <c r="E67" s="6" t="s">
        <v>64</v>
      </c>
      <c r="F67" s="7" t="s">
        <v>18</v>
      </c>
      <c r="G67" s="8">
        <v>75.1</v>
      </c>
      <c r="H67" s="9" t="s">
        <v>12</v>
      </c>
      <c r="I67" s="16"/>
    </row>
    <row r="68" s="1" customFormat="1" ht="20" customHeight="1" spans="1:9">
      <c r="A68" s="5">
        <v>66</v>
      </c>
      <c r="B68" s="5" t="s">
        <v>50</v>
      </c>
      <c r="C68" s="6" t="s">
        <v>63</v>
      </c>
      <c r="D68" s="5">
        <v>2</v>
      </c>
      <c r="E68" s="6" t="s">
        <v>65</v>
      </c>
      <c r="F68" s="7" t="str">
        <f>"男"</f>
        <v>男</v>
      </c>
      <c r="G68" s="8">
        <v>61.33</v>
      </c>
      <c r="H68" s="9" t="s">
        <v>14</v>
      </c>
      <c r="I68" s="12"/>
    </row>
    <row r="69" s="1" customFormat="1" ht="20" customHeight="1" spans="1:9">
      <c r="A69" s="5">
        <v>67</v>
      </c>
      <c r="B69" s="5" t="s">
        <v>50</v>
      </c>
      <c r="C69" s="10" t="s">
        <v>66</v>
      </c>
      <c r="D69" s="5">
        <v>1</v>
      </c>
      <c r="E69" s="10" t="s">
        <v>67</v>
      </c>
      <c r="F69" s="7" t="s">
        <v>13</v>
      </c>
      <c r="G69" s="8">
        <v>72</v>
      </c>
      <c r="H69" s="11" t="s">
        <v>12</v>
      </c>
      <c r="I69" s="12"/>
    </row>
    <row r="70" s="1" customFormat="1" ht="20" customHeight="1" spans="1:9">
      <c r="A70" s="5">
        <v>68</v>
      </c>
      <c r="B70" s="5" t="s">
        <v>68</v>
      </c>
      <c r="C70" s="6" t="s">
        <v>69</v>
      </c>
      <c r="D70" s="5">
        <v>4</v>
      </c>
      <c r="E70" s="6" t="s">
        <v>70</v>
      </c>
      <c r="F70" s="7" t="s">
        <v>13</v>
      </c>
      <c r="G70" s="8">
        <v>80.33</v>
      </c>
      <c r="H70" s="9" t="s">
        <v>12</v>
      </c>
      <c r="I70" s="12"/>
    </row>
    <row r="71" s="1" customFormat="1" ht="20" customHeight="1" spans="1:9">
      <c r="A71" s="5">
        <v>69</v>
      </c>
      <c r="B71" s="5" t="s">
        <v>68</v>
      </c>
      <c r="C71" s="6" t="s">
        <v>69</v>
      </c>
      <c r="D71" s="5">
        <v>4</v>
      </c>
      <c r="E71" s="6" t="s">
        <v>71</v>
      </c>
      <c r="F71" s="7" t="str">
        <f t="shared" ref="F71:F76" si="7">"女"</f>
        <v>女</v>
      </c>
      <c r="G71" s="8">
        <v>77.67</v>
      </c>
      <c r="H71" s="9" t="s">
        <v>14</v>
      </c>
      <c r="I71" s="12"/>
    </row>
    <row r="72" s="1" customFormat="1" ht="20" customHeight="1" spans="1:9">
      <c r="A72" s="5">
        <v>70</v>
      </c>
      <c r="B72" s="5" t="s">
        <v>68</v>
      </c>
      <c r="C72" s="6" t="s">
        <v>69</v>
      </c>
      <c r="D72" s="5">
        <v>4</v>
      </c>
      <c r="E72" s="6" t="s">
        <v>72</v>
      </c>
      <c r="F72" s="7" t="str">
        <f t="shared" si="7"/>
        <v>女</v>
      </c>
      <c r="G72" s="8">
        <v>68.33</v>
      </c>
      <c r="H72" s="9" t="s">
        <v>15</v>
      </c>
      <c r="I72" s="12"/>
    </row>
    <row r="73" ht="20" customHeight="1" spans="1:9">
      <c r="A73" s="5">
        <v>71</v>
      </c>
      <c r="B73" s="5" t="s">
        <v>68</v>
      </c>
      <c r="C73" s="6" t="s">
        <v>69</v>
      </c>
      <c r="D73" s="5">
        <v>4</v>
      </c>
      <c r="E73" s="6" t="s">
        <v>73</v>
      </c>
      <c r="F73" s="7" t="str">
        <f t="shared" si="7"/>
        <v>女</v>
      </c>
      <c r="G73" s="8">
        <v>65.67</v>
      </c>
      <c r="H73" s="9" t="s">
        <v>16</v>
      </c>
      <c r="I73" s="16"/>
    </row>
    <row r="74" s="1" customFormat="1" ht="20" customHeight="1" spans="1:9">
      <c r="A74" s="5">
        <v>72</v>
      </c>
      <c r="B74" s="5" t="s">
        <v>68</v>
      </c>
      <c r="C74" s="10" t="s">
        <v>74</v>
      </c>
      <c r="D74" s="5">
        <v>1</v>
      </c>
      <c r="E74" s="10" t="s">
        <v>75</v>
      </c>
      <c r="F74" s="7" t="str">
        <f t="shared" si="7"/>
        <v>女</v>
      </c>
      <c r="G74" s="8">
        <v>86</v>
      </c>
      <c r="H74" s="11" t="s">
        <v>12</v>
      </c>
      <c r="I74" s="12"/>
    </row>
    <row r="75" s="1" customFormat="1" ht="20" customHeight="1" spans="1:9">
      <c r="A75" s="5">
        <v>73</v>
      </c>
      <c r="B75" s="5" t="s">
        <v>68</v>
      </c>
      <c r="C75" s="6" t="s">
        <v>76</v>
      </c>
      <c r="D75" s="5">
        <v>2</v>
      </c>
      <c r="E75" s="6" t="s">
        <v>77</v>
      </c>
      <c r="F75" s="7" t="str">
        <f t="shared" si="7"/>
        <v>女</v>
      </c>
      <c r="G75" s="8">
        <v>80.87</v>
      </c>
      <c r="H75" s="9" t="s">
        <v>12</v>
      </c>
      <c r="I75" s="12"/>
    </row>
    <row r="76" s="1" customFormat="1" ht="20" customHeight="1" spans="1:9">
      <c r="A76" s="5">
        <v>74</v>
      </c>
      <c r="B76" s="5" t="s">
        <v>68</v>
      </c>
      <c r="C76" s="6" t="s">
        <v>76</v>
      </c>
      <c r="D76" s="5">
        <v>2</v>
      </c>
      <c r="E76" s="6" t="s">
        <v>78</v>
      </c>
      <c r="F76" s="7" t="str">
        <f t="shared" si="7"/>
        <v>女</v>
      </c>
      <c r="G76" s="8">
        <v>72.5</v>
      </c>
      <c r="H76" s="9" t="s">
        <v>14</v>
      </c>
      <c r="I76" s="12"/>
    </row>
  </sheetData>
  <autoFilter ref="C2:D76"/>
  <mergeCells count="2">
    <mergeCell ref="A1:I1"/>
    <mergeCell ref="I50:I57"/>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2303_5eb27a4891cd0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2020-05-06T08:50:00Z</dcterms:created>
  <dcterms:modified xsi:type="dcterms:W3CDTF">2020-06-11T07:04:00Z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2052-10.1.0.5973</vt:lpwstr>
  </property>
</Properties>
</file>