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923" firstSheet="18" activeTab="24"/>
  </bookViews>
  <sheets>
    <sheet name="封面" sheetId="1" r:id="rId1"/>
    <sheet name="目录" sheetId="2" r:id="rId2"/>
    <sheet name="表1 全辖一般收支总表" sheetId="3" r:id="rId3"/>
    <sheet name="表2 本级一般收支总表" sheetId="4" r:id="rId4"/>
    <sheet name="表3 本级一般收入决算表" sheetId="5" r:id="rId5"/>
    <sheet name="表4 全县一般收入明细表" sheetId="6" r:id="rId6"/>
    <sheet name="表5 省级转移性收入明细" sheetId="7" r:id="rId7"/>
    <sheet name="表6 本级一般支出决算" sheetId="8" r:id="rId8"/>
    <sheet name="表7 支出功能分类明细表" sheetId="9" r:id="rId9"/>
    <sheet name="表8 基本支出经济分类" sheetId="10" r:id="rId10"/>
    <sheet name="表9 分地区转移支付表" sheetId="11" r:id="rId11"/>
    <sheet name="表10 专项转移支付分项目表" sheetId="12" r:id="rId12"/>
    <sheet name="表11 全辖基金表" sheetId="13" r:id="rId13"/>
    <sheet name="表12 本级基金收支表" sheetId="14" r:id="rId14"/>
    <sheet name="表13 本级基金收入表" sheetId="15" r:id="rId15"/>
    <sheet name="表14 本级基金支出表" sheetId="16" r:id="rId16"/>
    <sheet name="表15 基金分地区转移支出表" sheetId="17" r:id="rId17"/>
    <sheet name="表16 全辖国有资本收支表" sheetId="18" r:id="rId18"/>
    <sheet name="表17 本级国有资本收支表" sheetId="19" r:id="rId19"/>
    <sheet name="表18 本级国有资本经营收入明细表" sheetId="20" r:id="rId20"/>
    <sheet name="表19 本级国有资本经营支出明细表" sheetId="21" r:id="rId21"/>
    <sheet name="表20 全辖社保" sheetId="22" r:id="rId22"/>
    <sheet name="表21 本级社保收支总表" sheetId="23" r:id="rId23"/>
    <sheet name="表22 社保收入" sheetId="24" r:id="rId24"/>
    <sheet name="表23 社保支出" sheetId="25" r:id="rId25"/>
    <sheet name="表24 本级地方政府债券" sheetId="26" r:id="rId26"/>
    <sheet name="表25  部门收入支出决算总表" sheetId="27" r:id="rId27"/>
    <sheet name="表26 部门收入决算总表" sheetId="28" r:id="rId28"/>
    <sheet name="表27   部门支出决算总表" sheetId="29" r:id="rId29"/>
    <sheet name="表28  部门一般公共预算财政拨款支出决算表" sheetId="30" r:id="rId30"/>
    <sheet name="表29  2019年定安县“三公”等经费统计表" sheetId="31" r:id="rId31"/>
  </sheets>
  <externalReferences>
    <externalReference r:id="rId32"/>
  </externalReferences>
  <definedNames>
    <definedName name="_xlnm.Print_Titles" localSheetId="8">'表7 支出功能分类明细表'!$1:5</definedName>
    <definedName name="_xlnm.Print_Titles" localSheetId="9">'表8 基本支出经济分类'!$2:3</definedName>
    <definedName name="_xlnm.Print_Titles" localSheetId="11">'表10 专项转移支付分项目表'!$2:4</definedName>
    <definedName name="_xlnm.Print_Titles" localSheetId="12">'表11 全辖基金表'!$1:5</definedName>
    <definedName name="_xlnm._FilterDatabase" localSheetId="8" hidden="1">'表7 支出功能分类明细表'!$A$5:$E$1377</definedName>
    <definedName name="Database" localSheetId="0" hidden="1">#REF!</definedName>
    <definedName name="Database" hidden="1">#REF!</definedName>
    <definedName name="_xlnm.Print_Area" hidden="1">#N/A</definedName>
    <definedName name="_xlnm.Print_Titles" hidden="1">#N/A</definedName>
    <definedName name="任务分类">[1]任务!$A$1:$A$10</definedName>
    <definedName name="洋10" localSheetId="0">#REF!</definedName>
    <definedName name="洋10">#REF!</definedName>
  </definedNames>
  <calcPr calcId="144525" fullPrecision="0"/>
</workbook>
</file>

<file path=xl/comments1.xml><?xml version="1.0" encoding="utf-8"?>
<comments xmlns="http://schemas.openxmlformats.org/spreadsheetml/2006/main">
  <authors>
    <author>陈侯坚</author>
  </authors>
  <commentList>
    <comment ref="A28" authorId="0">
      <text>
        <r>
          <rPr>
            <sz val="9"/>
            <rFont val="宋体"/>
            <charset val="134"/>
          </rPr>
          <t>实际为散装水泥支出</t>
        </r>
      </text>
    </comment>
  </commentList>
</comments>
</file>

<file path=xl/sharedStrings.xml><?xml version="1.0" encoding="utf-8"?>
<sst xmlns="http://schemas.openxmlformats.org/spreadsheetml/2006/main" count="2818">
  <si>
    <t>附件1</t>
  </si>
  <si>
    <t>2019年度海南省定安县财政决算草案</t>
  </si>
  <si>
    <t>定安县财政局</t>
  </si>
  <si>
    <t>2019年10月</t>
  </si>
  <si>
    <t xml:space="preserve">                   目  录</t>
  </si>
  <si>
    <t>一般公共预算</t>
  </si>
  <si>
    <t>表1：</t>
  </si>
  <si>
    <t>2019年度海南省定安县一般公共预算收支决算总表............................1</t>
  </si>
  <si>
    <t>表2：</t>
  </si>
  <si>
    <t>2019年度海南省定安县本级一般公共预算收支决算总表........................2</t>
  </si>
  <si>
    <t>表3：</t>
  </si>
  <si>
    <t>2019年度海南省定安县本级一般公共预算收入决算表..........................3</t>
  </si>
  <si>
    <t>表4：</t>
  </si>
  <si>
    <t>2019年度海南省定安县一般公共预算收入决算明细表.......................4-20</t>
  </si>
  <si>
    <t>表5：</t>
  </si>
  <si>
    <t>2019年度上级对海南省定安县一般公共预算补助收入情况表...................21</t>
  </si>
  <si>
    <t>表6：</t>
  </si>
  <si>
    <t>2019年度海南省定安县本级一般公共预算支出决算表.........................22</t>
  </si>
  <si>
    <t>表7：</t>
  </si>
  <si>
    <t>2019年度海南省定安县本级一般公共预算支出决算功能分类明细表...........23-29</t>
  </si>
  <si>
    <t>表8：</t>
  </si>
  <si>
    <t>2019年度海南省定安县本级一般公共预算基本支出经济分类决算表………………30-31</t>
  </si>
  <si>
    <t>表9：</t>
  </si>
  <si>
    <t>2019年度海南省定安县对乡镇一般公共预算分地区转移支付明细表..............32</t>
  </si>
  <si>
    <t>表10：</t>
  </si>
  <si>
    <t>2019年度海南省定安县对乡镇专项转移支付分项目明细表...................33-34</t>
  </si>
  <si>
    <t>政府性基金预算</t>
  </si>
  <si>
    <t>表11：</t>
  </si>
  <si>
    <t>2019年度海南省定安县政府性基金收支决算总表.............................35</t>
  </si>
  <si>
    <t>表12：</t>
  </si>
  <si>
    <t>2019年度海南省定安县本级政府性基金收支决算总表.........................36</t>
  </si>
  <si>
    <t>表13：</t>
  </si>
  <si>
    <t>2019年度海南省定安县本级政府性基金收入决算表...........................37</t>
  </si>
  <si>
    <t>表14：</t>
  </si>
  <si>
    <t>2019年度海南省定安县本级政府性基金支出决算表...........................38</t>
  </si>
  <si>
    <t>表15：</t>
  </si>
  <si>
    <t>2019年度海南省定安县对乡镇政府性基金分地区转移支付明细表................39</t>
  </si>
  <si>
    <t>国有资本经营预算</t>
  </si>
  <si>
    <t>表16：</t>
  </si>
  <si>
    <t>2019年度海南省定安县国有资本经营收支决算表.............................40</t>
  </si>
  <si>
    <t>表17：</t>
  </si>
  <si>
    <t>2019年度海南省定安县本级国有资本经营收支决算表.........................41</t>
  </si>
  <si>
    <t>表18：</t>
  </si>
  <si>
    <t>2019年度海南省定安县本级国有资本经营收入明细表.........................42</t>
  </si>
  <si>
    <t>表19：</t>
  </si>
  <si>
    <t>2019年度海南省定安县本级国有资本经营支出明细表.........................43</t>
  </si>
  <si>
    <t>社会保险基金预算</t>
  </si>
  <si>
    <t>表20：</t>
  </si>
  <si>
    <t>2019年度海南省定安县社会保险基金收支决算表.............................44</t>
  </si>
  <si>
    <t>表21：</t>
  </si>
  <si>
    <t>2019年度海南省定安县本级社会保险基金收支决算表.........................45</t>
  </si>
  <si>
    <t>表22：</t>
  </si>
  <si>
    <t>2019年度海南省定安县本级社会保险基金收入决算明细表.....................46</t>
  </si>
  <si>
    <t>表23：</t>
  </si>
  <si>
    <t>2019年度海南省定安县本级社会保险基金支出决算明细表.....................47</t>
  </si>
  <si>
    <t>政府债务余额</t>
  </si>
  <si>
    <t>表24：</t>
  </si>
  <si>
    <t>2019年度海南省定安县本级地方政府债务余额情况表.........................48</t>
  </si>
  <si>
    <t>部门决算</t>
  </si>
  <si>
    <t>表25：</t>
  </si>
  <si>
    <t>2019年度海南省定安县本级部门收入支出决算总表..........................49</t>
  </si>
  <si>
    <t>表26：</t>
  </si>
  <si>
    <t>2019年度海南省定安县本级部门收入决算总表..............................50</t>
  </si>
  <si>
    <t>表27：</t>
  </si>
  <si>
    <t>2019年度海南省定安县本级部门支出决算总表..............................59</t>
  </si>
  <si>
    <t>表28：</t>
  </si>
  <si>
    <t>2019年度海南省定安县本级部门公共预算财政拨款支出决算表................68</t>
  </si>
  <si>
    <t>表29：</t>
  </si>
  <si>
    <t>2019年度海南省定安县本级一般公共预算三公经费支出决算总表..............75</t>
  </si>
  <si>
    <t>表1</t>
  </si>
  <si>
    <t>2019年度海南省定安县一般公共预算收支决算总表</t>
  </si>
  <si>
    <t>单位:万元</t>
  </si>
  <si>
    <t>预算科目</t>
  </si>
  <si>
    <t>决算数</t>
  </si>
  <si>
    <t>一、地方一般公共预算收入</t>
  </si>
  <si>
    <t>一、地方一般公共预算支出</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</si>
  <si>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</si>
  <si>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</si>
  <si>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</si>
  <si>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</si>
  <si>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</si>
  <si>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</si>
  <si>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</si>
  <si>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</si>
  <si>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</si>
  <si>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</si>
  <si>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</si>
  <si>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</si>
  <si>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</si>
  <si>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</si>
  <si>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</si>
  <si>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</si>
  <si>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</si>
  <si>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</si>
  <si>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</si>
  <si>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</si>
  <si>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</si>
  <si>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</si>
  <si>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</si>
  <si>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</si>
  <si>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</si>
  <si>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</si>
  <si>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</si>
  <si>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十四、资源勘探信息等支出</t>
  </si>
  <si>
    <t xml:space="preserve">    环境保护税</t>
  </si>
  <si>
    <t>十五、商业服务业等支出</t>
  </si>
  <si>
    <t xml:space="preserve">    其他税收收入</t>
  </si>
  <si>
    <t>十六、金融支出</t>
  </si>
  <si>
    <t>二、非税收入</t>
  </si>
  <si>
    <t>十七、援助其他地区支出</t>
  </si>
  <si>
    <t xml:space="preserve">    专项收入</t>
  </si>
  <si>
    <t>十八、自然资源海洋气象等支出</t>
  </si>
  <si>
    <t xml:space="preserve">    行政事业性收费收入</t>
  </si>
  <si>
    <t>十九、住房保障支出</t>
  </si>
  <si>
    <t xml:space="preserve">    罚没收入</t>
  </si>
  <si>
    <t>二十、粮油物资储备支出</t>
  </si>
  <si>
    <t xml:space="preserve">    国有资本经营收入</t>
  </si>
  <si>
    <t>二十一、灾害防治及应急管理支出</t>
  </si>
  <si>
    <t xml:space="preserve">    国有资源(资产)有偿使用收入</t>
  </si>
  <si>
    <t>二十二、预备费</t>
  </si>
  <si>
    <t xml:space="preserve">    其他收入</t>
  </si>
  <si>
    <t>二十三、其他支出</t>
  </si>
  <si>
    <t>二、债务收入</t>
  </si>
  <si>
    <t>二十四、债务付息支出</t>
  </si>
  <si>
    <t>三、转移性收入</t>
  </si>
  <si>
    <t>二十五、债务发行费用支出</t>
  </si>
  <si>
    <t>（一）上级补助收入</t>
  </si>
  <si>
    <t>二、债务还本支出</t>
  </si>
  <si>
    <t>（二）下级上解收入</t>
  </si>
  <si>
    <t>三、转移性支出</t>
  </si>
  <si>
    <t>（三）上年结余</t>
  </si>
  <si>
    <t>（一）补助下级支出</t>
  </si>
  <si>
    <t xml:space="preserve">（四）调入资金   </t>
  </si>
  <si>
    <t>（二）上解上级支出</t>
  </si>
  <si>
    <t>（五）调入预算稳定调节基金</t>
  </si>
  <si>
    <t>（三）债务转贷支出</t>
  </si>
  <si>
    <t>（四）安排预算稳定调节基金</t>
  </si>
  <si>
    <t>（五）年终结余</t>
  </si>
  <si>
    <t xml:space="preserve">   其中：结转下年的支出</t>
  </si>
  <si>
    <t>收  入  总  计</t>
  </si>
  <si>
    <t>支  出  总  计</t>
  </si>
  <si>
    <t>表2</t>
  </si>
  <si>
    <t>2019年度海南省定安县本级一般公共预算收支决算总表</t>
  </si>
  <si>
    <t>表3</t>
  </si>
  <si>
    <t>2019年度海南省定安县本级一般公共预算收入决算表</t>
  </si>
  <si>
    <t>单位：万元</t>
  </si>
  <si>
    <t>项              目</t>
  </si>
  <si>
    <t>2018年决算数</t>
  </si>
  <si>
    <t>比2018年同口径数决算+-%</t>
  </si>
  <si>
    <t>（一）税收收入</t>
  </si>
  <si>
    <t>　　增值税</t>
  </si>
  <si>
    <t>　　企业所得税</t>
  </si>
  <si>
    <t>　　个人所得税</t>
  </si>
  <si>
    <t>　　资源税</t>
  </si>
  <si>
    <t>　　城市维护建设税</t>
  </si>
  <si>
    <t>　　房产税</t>
  </si>
  <si>
    <t>　　印花税</t>
  </si>
  <si>
    <t>　　城镇土地使用税</t>
  </si>
  <si>
    <t>　　土地增值税</t>
  </si>
  <si>
    <t>　　车船税</t>
  </si>
  <si>
    <t>　　耕地占用税</t>
  </si>
  <si>
    <t>　　契税</t>
  </si>
  <si>
    <t>　　烟叶税</t>
  </si>
  <si>
    <t>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</si>
  <si>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</si>
  <si>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</si>
  <si>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</si>
  <si>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</si>
  <si>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</si>
  <si>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</si>
  <si>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其他收入</t>
  </si>
  <si>
    <t xml:space="preserve">  返还性收入</t>
  </si>
  <si>
    <t xml:space="preserve">  一般性转移支付收入</t>
  </si>
  <si>
    <t xml:space="preserve">  专项转移支付收入</t>
  </si>
  <si>
    <t>注：地方一般公共预算收入同口径对比是将 2018年决算数按2019年省与市县新体制调整情况换算后进行对比 。</t>
  </si>
  <si>
    <t>表4</t>
  </si>
  <si>
    <t>2019年度海南省定安县一般公共预算收入决算明细表</t>
  </si>
  <si>
    <t>科目编码</t>
  </si>
  <si>
    <t>科目名称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</si>
  <si>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</si>
  <si>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</si>
  <si>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</si>
  <si>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</si>
  <si>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</si>
  <si>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</si>
  <si>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</si>
  <si>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</si>
  <si>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</si>
  <si>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</si>
  <si>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</si>
  <si>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</si>
  <si>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</si>
  <si>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</si>
  <si>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</si>
  <si>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</si>
  <si>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</si>
  <si>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成品油增值税退税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</si>
  <si>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</si>
  <si>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</si>
  <si>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</si>
  <si>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</si>
  <si>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</si>
  <si>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</si>
  <si>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</si>
  <si>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</si>
  <si>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</si>
  <si>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</si>
  <si>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</si>
  <si>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</si>
  <si>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</si>
  <si>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</si>
  <si>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</si>
  <si>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</si>
  <si>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</si>
  <si>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</si>
  <si>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</si>
  <si>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</si>
  <si>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</si>
  <si>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</si>
  <si>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</si>
  <si>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</si>
  <si>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改征增值税留抵退税</t>
  </si>
  <si>
    <t xml:space="preserve">      改征增值税留抵退税省级调库</t>
  </si>
  <si>
    <t xml:space="preserve">      改征增值税留抵退税省级以下调库</t>
  </si>
  <si>
    <t xml:space="preserve">      其他改征增值税国内退税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</si>
  <si>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</si>
  <si>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</si>
  <si>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</si>
  <si>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</si>
  <si>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</si>
  <si>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</si>
  <si>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</si>
  <si>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</si>
  <si>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</si>
  <si>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</si>
  <si>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</si>
  <si>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</si>
  <si>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</si>
  <si>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</si>
  <si>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</si>
  <si>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</si>
  <si>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</si>
  <si>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</si>
  <si>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</si>
  <si>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</si>
  <si>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</si>
  <si>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</si>
  <si>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</si>
  <si>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</si>
  <si>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</si>
  <si>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</si>
  <si>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</si>
  <si>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</si>
  <si>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</si>
  <si>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</si>
  <si>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</si>
  <si>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</si>
  <si>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</si>
  <si>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</si>
  <si>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</si>
  <si>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</si>
  <si>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</si>
  <si>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</si>
  <si>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</si>
  <si>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</si>
  <si>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</si>
  <si>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</si>
  <si>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</si>
  <si>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</si>
  <si>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</si>
  <si>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</si>
  <si>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</si>
  <si>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</si>
  <si>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</si>
  <si>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</si>
  <si>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</si>
  <si>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</si>
  <si>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</si>
  <si>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</si>
  <si>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</si>
  <si>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</si>
  <si>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</si>
  <si>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</si>
  <si>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</si>
  <si>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</si>
  <si>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</si>
  <si>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</si>
  <si>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</si>
  <si>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</si>
  <si>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</si>
  <si>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</si>
  <si>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</si>
  <si>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</si>
  <si>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</si>
  <si>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</si>
  <si>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</si>
  <si>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</si>
  <si>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</si>
  <si>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</si>
  <si>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</si>
  <si>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</si>
  <si>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</si>
  <si>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</si>
  <si>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</si>
  <si>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</si>
  <si>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</si>
  <si>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</si>
  <si>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</si>
  <si>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</si>
  <si>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</si>
  <si>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</si>
  <si>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</si>
  <si>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</si>
  <si>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</si>
  <si>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</si>
  <si>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</si>
  <si>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</si>
  <si>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</si>
  <si>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</si>
  <si>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</si>
  <si>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</si>
  <si>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</si>
  <si>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</si>
  <si>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</si>
  <si>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</si>
  <si>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</si>
  <si>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</si>
  <si>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</si>
  <si>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</si>
  <si>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</si>
  <si>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</si>
  <si>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</si>
  <si>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</si>
  <si>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</si>
  <si>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</si>
  <si>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</si>
  <si>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</si>
  <si>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</si>
  <si>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</si>
  <si>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</si>
  <si>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</si>
  <si>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</si>
  <si>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</si>
  <si>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</si>
  <si>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</si>
  <si>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</si>
  <si>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</si>
  <si>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</si>
  <si>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</si>
  <si>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</si>
  <si>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</si>
  <si>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</si>
  <si>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</si>
  <si>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</si>
  <si>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</si>
  <si>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</si>
  <si>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</si>
  <si>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</si>
  <si>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</si>
  <si>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</si>
  <si>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</si>
  <si>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</si>
  <si>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</si>
  <si>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</si>
  <si>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</si>
  <si>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</si>
  <si>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</si>
  <si>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</si>
  <si>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</si>
  <si>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</si>
  <si>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</si>
  <si>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</si>
  <si>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</si>
  <si>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</si>
  <si>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</si>
  <si>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</si>
  <si>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</si>
  <si>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</si>
  <si>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</si>
  <si>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</si>
  <si>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</si>
  <si>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</si>
  <si>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</si>
  <si>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</si>
  <si>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</si>
  <si>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</si>
  <si>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</si>
  <si>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</si>
  <si>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</si>
  <si>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</si>
  <si>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</si>
  <si>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</si>
  <si>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</si>
  <si>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</si>
  <si>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</si>
  <si>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</si>
  <si>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</si>
  <si>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</si>
  <si>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</si>
  <si>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</si>
  <si>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</si>
  <si>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中国长城资产管理股份有限公司所得税退税</t>
  </si>
  <si>
    <t xml:space="preserve">      中国东方资产管理股份有限公司所得税退税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</si>
  <si>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</si>
  <si>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</si>
  <si>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</si>
  <si>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</si>
  <si>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</si>
  <si>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</si>
  <si>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</si>
  <si>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</si>
  <si>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</si>
  <si>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</si>
  <si>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</si>
  <si>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</si>
  <si>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</si>
  <si>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</si>
  <si>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</si>
  <si>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</si>
  <si>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</si>
  <si>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</si>
  <si>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</si>
  <si>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</si>
  <si>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</si>
  <si>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</si>
  <si>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</si>
  <si>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</si>
  <si>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</si>
  <si>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</si>
  <si>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</si>
  <si>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</si>
  <si>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</si>
  <si>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</si>
  <si>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</si>
  <si>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</si>
  <si>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</si>
  <si>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</si>
  <si>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</si>
  <si>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</si>
  <si>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</si>
  <si>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</si>
  <si>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</si>
  <si>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</si>
  <si>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</si>
  <si>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</si>
  <si>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</si>
  <si>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</si>
  <si>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</si>
  <si>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</si>
  <si>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</si>
  <si>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</si>
  <si>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</si>
  <si>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</si>
  <si>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</si>
  <si>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</si>
  <si>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</si>
  <si>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</si>
  <si>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</si>
  <si>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</si>
  <si>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</si>
  <si>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</si>
  <si>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</si>
  <si>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</si>
  <si>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</si>
  <si>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</si>
  <si>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</si>
  <si>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</si>
  <si>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</si>
  <si>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</si>
  <si>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</si>
  <si>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</si>
  <si>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</si>
  <si>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</si>
  <si>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</si>
  <si>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</si>
  <si>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</si>
  <si>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</si>
  <si>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</si>
  <si>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</si>
  <si>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</si>
  <si>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</si>
  <si>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</si>
  <si>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</si>
  <si>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</si>
  <si>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</si>
  <si>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</si>
  <si>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</si>
  <si>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</si>
  <si>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</si>
  <si>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</si>
  <si>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</si>
  <si>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</si>
  <si>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</si>
  <si>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</si>
  <si>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</si>
  <si>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</si>
  <si>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</si>
  <si>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</si>
  <si>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</si>
  <si>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</si>
  <si>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</si>
  <si>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</si>
  <si>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</si>
  <si>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</si>
  <si>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</si>
  <si>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</si>
  <si>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</si>
  <si>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</si>
  <si>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</si>
  <si>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</si>
  <si>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</si>
  <si>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</si>
  <si>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</si>
  <si>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</si>
  <si>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</si>
  <si>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</si>
  <si>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</si>
  <si>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</si>
  <si>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</si>
  <si>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</si>
  <si>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</si>
  <si>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</si>
  <si>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</si>
  <si>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</si>
  <si>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</si>
  <si>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</si>
  <si>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</si>
  <si>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</si>
  <si>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</si>
  <si>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</si>
  <si>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其他专项收入(项)</t>
  </si>
  <si>
    <t xml:space="preserve">      广告收入</t>
  </si>
  <si>
    <t xml:space="preserve">      其他专项收入(目)</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</si>
  <si>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</si>
  <si>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</si>
  <si>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</si>
  <si>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</si>
  <si>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</si>
  <si>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</si>
  <si>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</si>
  <si>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</si>
  <si>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</si>
  <si>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</si>
  <si>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</si>
  <si>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</si>
  <si>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</si>
  <si>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</si>
  <si>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</si>
  <si>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</si>
  <si>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</si>
  <si>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</si>
  <si>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</si>
  <si>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资料工本费和住宿费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</si>
  <si>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</si>
  <si>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</si>
  <si>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</si>
  <si>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</si>
  <si>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</si>
  <si>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</si>
  <si>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</si>
  <si>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驻外使领馆公证翻译费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</si>
  <si>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</si>
  <si>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</si>
  <si>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</si>
  <si>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</si>
  <si>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</si>
  <si>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</si>
  <si>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</si>
  <si>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</si>
  <si>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</si>
  <si>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</si>
  <si>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</si>
  <si>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</si>
  <si>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</si>
  <si>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</si>
  <si>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</si>
  <si>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</si>
  <si>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中国国际化人才外语考试考务费</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</si>
  <si>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</si>
  <si>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</si>
  <si>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</si>
  <si>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</si>
  <si>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</si>
  <si>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</si>
  <si>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</si>
  <si>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</si>
  <si>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</si>
  <si>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</si>
  <si>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</si>
  <si>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</si>
  <si>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</si>
  <si>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新闻出版广电部门行政事业性收费收入</t>
  </si>
  <si>
    <t xml:space="preserve">      其他缴入国库的新闻出版广电部门行政事业性收费</t>
  </si>
  <si>
    <t xml:space="preserve">    安全生产行政事业性收费收入</t>
  </si>
  <si>
    <t xml:space="preserve">      缴入国库的安全生产行政事业性收费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</si>
  <si>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</si>
  <si>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</si>
  <si>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</si>
  <si>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</si>
  <si>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</si>
  <si>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</si>
  <si>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</si>
  <si>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</si>
  <si>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</si>
  <si>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</si>
  <si>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</si>
  <si>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</si>
  <si>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</si>
  <si>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</si>
  <si>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</si>
  <si>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</si>
  <si>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</si>
  <si>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</si>
  <si>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</si>
  <si>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</si>
  <si>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</si>
  <si>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</si>
  <si>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</si>
  <si>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</si>
  <si>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</si>
  <si>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</si>
  <si>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</si>
  <si>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</si>
  <si>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</si>
  <si>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</si>
  <si>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</si>
  <si>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</si>
  <si>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</si>
  <si>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</si>
  <si>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</si>
  <si>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</si>
  <si>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</si>
  <si>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</si>
  <si>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</si>
  <si>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</si>
  <si>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</si>
  <si>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</si>
  <si>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</si>
  <si>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</si>
  <si>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</si>
  <si>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</si>
  <si>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</si>
  <si>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</si>
  <si>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</si>
  <si>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</si>
  <si>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</si>
  <si>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其他缴入国库的生态环境行政事业性收费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</si>
  <si>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</si>
  <si>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</si>
  <si>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</si>
  <si>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</si>
  <si>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</si>
  <si>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其他缴入国库的海洋行政事业性收费</t>
  </si>
  <si>
    <t xml:space="preserve">    测绘行政事业性收费收入</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</si>
  <si>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</si>
  <si>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</si>
  <si>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</si>
  <si>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</si>
  <si>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</si>
  <si>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</si>
  <si>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</si>
  <si>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</si>
  <si>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</si>
  <si>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</si>
  <si>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</si>
  <si>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</si>
  <si>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</si>
  <si>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</si>
  <si>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</si>
  <si>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</si>
  <si>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</si>
  <si>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</si>
  <si>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</si>
  <si>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</si>
  <si>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</si>
  <si>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</si>
  <si>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</si>
  <si>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</si>
  <si>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</si>
  <si>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</si>
  <si>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</si>
  <si>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</si>
  <si>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</si>
  <si>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</si>
  <si>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造血干细胞配型费</t>
  </si>
  <si>
    <t xml:space="preserve">      职业病诊断鉴定费</t>
  </si>
  <si>
    <t xml:space="preserve">      社会抚养费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</si>
  <si>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</si>
  <si>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</si>
  <si>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</si>
  <si>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</si>
  <si>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</si>
  <si>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</si>
  <si>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</si>
  <si>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</si>
  <si>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</si>
  <si>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</si>
  <si>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</si>
  <si>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</si>
  <si>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</si>
  <si>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</si>
  <si>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</si>
  <si>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</si>
  <si>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</si>
  <si>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</si>
  <si>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</si>
  <si>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</si>
  <si>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</si>
  <si>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</si>
  <si>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</si>
  <si>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</si>
  <si>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</si>
  <si>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</si>
  <si>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</si>
  <si>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</si>
  <si>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</si>
  <si>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</si>
  <si>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</si>
  <si>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</si>
  <si>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</si>
  <si>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</si>
  <si>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</si>
  <si>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</si>
  <si>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</si>
  <si>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其他缴入国库的外文局行政事业性收费</t>
  </si>
  <si>
    <t xml:space="preserve">    南水北调办行政事业性收费收入</t>
  </si>
  <si>
    <t xml:space="preserve">      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</si>
  <si>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</si>
  <si>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</si>
  <si>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</si>
  <si>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</si>
  <si>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</si>
  <si>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</si>
  <si>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</si>
  <si>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</si>
  <si>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</si>
  <si>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</si>
  <si>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</si>
  <si>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</si>
  <si>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</si>
  <si>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</si>
  <si>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</si>
  <si>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</si>
  <si>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</si>
  <si>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</si>
  <si>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</si>
  <si>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</si>
  <si>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</si>
  <si>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</si>
  <si>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</si>
  <si>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</si>
  <si>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</si>
  <si>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</si>
  <si>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</si>
  <si>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</si>
  <si>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</si>
  <si>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</si>
  <si>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</si>
  <si>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</si>
  <si>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</si>
  <si>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</si>
  <si>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</si>
  <si>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</si>
  <si>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</si>
  <si>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</si>
  <si>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</si>
  <si>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</si>
  <si>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</si>
  <si>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</si>
  <si>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</si>
  <si>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</si>
  <si>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</si>
  <si>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</si>
  <si>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</si>
  <si>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</si>
  <si>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</si>
  <si>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</si>
  <si>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</si>
  <si>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</si>
  <si>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</si>
  <si>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</si>
  <si>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</si>
  <si>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</si>
  <si>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</si>
  <si>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</si>
  <si>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</si>
  <si>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</si>
  <si>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</si>
  <si>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</si>
  <si>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</si>
  <si>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</si>
  <si>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</si>
  <si>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</si>
  <si>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</si>
  <si>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</si>
  <si>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</si>
  <si>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</si>
  <si>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</si>
  <si>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</si>
  <si>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</si>
  <si>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</si>
  <si>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</si>
  <si>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</si>
  <si>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</si>
  <si>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</si>
  <si>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</si>
  <si>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</si>
  <si>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</si>
  <si>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</si>
  <si>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</si>
  <si>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</si>
  <si>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</si>
  <si>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</si>
  <si>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</si>
  <si>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</si>
  <si>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</si>
  <si>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</si>
  <si>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</si>
  <si>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</si>
  <si>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</si>
  <si>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</si>
  <si>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</si>
  <si>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</si>
  <si>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</si>
  <si>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</si>
  <si>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</si>
  <si>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</si>
  <si>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</si>
  <si>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</si>
  <si>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</si>
  <si>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</si>
  <si>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</si>
  <si>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</si>
  <si>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</si>
  <si>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</si>
  <si>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</si>
  <si>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</si>
  <si>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</si>
  <si>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</si>
  <si>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</si>
  <si>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</si>
  <si>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</si>
  <si>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</si>
  <si>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</si>
  <si>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 xml:space="preserve">      探矿权、采矿权出让收益</t>
  </si>
  <si>
    <t xml:space="preserve">      探矿权、采矿权占用费收入</t>
  </si>
  <si>
    <t>表5</t>
  </si>
  <si>
    <t>2019年度省对定安县一般公共预算补助情况表</t>
  </si>
  <si>
    <t>同口径比2018年决算数+-%</t>
  </si>
  <si>
    <t xml:space="preserve">一、返还性收入 </t>
  </si>
  <si>
    <t>（1）所得税基数返还收入</t>
  </si>
  <si>
    <t>（2）增值税和消费税税收返还收入</t>
  </si>
  <si>
    <t>（3）成品油税费改革返还收入</t>
  </si>
  <si>
    <t>（4） 增值税“五五分享”税收返还收入</t>
  </si>
  <si>
    <t>二、一般性转移支付收入</t>
  </si>
  <si>
    <t>（1）体制补助收入</t>
  </si>
  <si>
    <t>（2）均衡性转移支付补助收入</t>
  </si>
  <si>
    <t>（3）县级基本财力保障机制奖补资金</t>
  </si>
  <si>
    <t>（4）结算补助收入</t>
  </si>
  <si>
    <t>（5）资源枯竭型城市转移支付补助</t>
  </si>
  <si>
    <t>（6）企业事业单位预算划转补助</t>
  </si>
  <si>
    <t>（7）成品油价格和税费改革转移支付补助收入</t>
  </si>
  <si>
    <t>（8）基层公检法司转移支付收入</t>
  </si>
  <si>
    <t>（9）城乡义务教育转移支付收入</t>
  </si>
  <si>
    <t>（10）基本养老金转移支付收入</t>
  </si>
  <si>
    <t>（11）城乡居民医疗保险转移支付收入</t>
  </si>
  <si>
    <t>（12）农村综合改革转移支付收入</t>
  </si>
  <si>
    <t>（13）产粮（油）大县奖励资金收入</t>
  </si>
  <si>
    <t>（14）重点生态功能区转移支付收入</t>
  </si>
  <si>
    <t>（15）固定数额补助收入</t>
  </si>
  <si>
    <t>（16） 革命老区转移支付收入</t>
  </si>
  <si>
    <t>（17） 民族地区转移支付收入</t>
  </si>
  <si>
    <t>（18）边境地区转移支付收入</t>
  </si>
  <si>
    <t>（19） 贫困地区转移支付收入</t>
  </si>
  <si>
    <t xml:space="preserve">（20）一般公共服务共同财政事权转移支付收入  </t>
  </si>
  <si>
    <t xml:space="preserve">（21）公共安全共同财政事权转移支付收入  </t>
  </si>
  <si>
    <t xml:space="preserve">（22）教育共同财政事权转移支付收入  </t>
  </si>
  <si>
    <t xml:space="preserve">（23） 文化旅游体育与传媒共同财政事权转移支付收入  </t>
  </si>
  <si>
    <t xml:space="preserve">（24） 社会保障和就业共同财政事权转移支付收入  </t>
  </si>
  <si>
    <t xml:space="preserve">（25）卫生健康共同财政事权转移支付收入  </t>
  </si>
  <si>
    <t xml:space="preserve">（26）农林水共同财政事权转移支付收入  </t>
  </si>
  <si>
    <t xml:space="preserve">（27）交通运输共同财政事权转移支付收入  </t>
  </si>
  <si>
    <t xml:space="preserve">（28）住房保障共同财政事权转移支付收入  </t>
  </si>
  <si>
    <t>（29）其他一般性转移支付收入</t>
  </si>
  <si>
    <t>三、专项转移支付收入</t>
  </si>
  <si>
    <t xml:space="preserve">    一般公共服务</t>
  </si>
  <si>
    <t xml:space="preserve">    外交</t>
  </si>
  <si>
    <t xml:space="preserve">    国防</t>
  </si>
  <si>
    <t xml:space="preserve">    公共安全</t>
  </si>
  <si>
    <t xml:space="preserve">    教育</t>
  </si>
  <si>
    <t xml:space="preserve">    科学技术</t>
  </si>
  <si>
    <t xml:space="preserve">    文化体育与传媒</t>
  </si>
  <si>
    <t xml:space="preserve">    社会保障和就业</t>
  </si>
  <si>
    <t xml:space="preserve">    医疗卫生与计划生育</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</si>
  <si>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</si>
  <si>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</si>
  <si>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</si>
  <si>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</si>
  <si>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</si>
  <si>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</si>
  <si>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</si>
  <si>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国土海洋气象等</t>
  </si>
  <si>
    <t xml:space="preserve">    住房保障</t>
  </si>
  <si>
    <t xml:space="preserve">    粮油物资储备</t>
  </si>
  <si>
    <t>上级一般公共预算补助收入合计</t>
  </si>
  <si>
    <t>表6</t>
  </si>
  <si>
    <t>2019年度海南省定安县本级一般公共预算支出决算表</t>
  </si>
  <si>
    <t>项        目</t>
  </si>
  <si>
    <t>预算数</t>
  </si>
  <si>
    <t>调整预算数</t>
  </si>
  <si>
    <t>比预算数%</t>
  </si>
  <si>
    <t>比2018年同口径决算数+-%</t>
  </si>
  <si>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</si>
  <si>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</si>
  <si>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</si>
  <si>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</si>
  <si>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</si>
  <si>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</si>
  <si>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</si>
  <si>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</si>
  <si>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</si>
  <si>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</si>
  <si>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</si>
  <si>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</si>
  <si>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</si>
  <si>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（十四）资源勘探电力信息等支出</t>
  </si>
  <si>
    <t>（十五）商业服务业等支出</t>
  </si>
  <si>
    <t>（十六）金融支出</t>
  </si>
  <si>
    <t xml:space="preserve"> (十七)援助其他地区支出</t>
  </si>
  <si>
    <t>(十八)自然资源海洋气象等支出</t>
  </si>
  <si>
    <t>（十九）住房保障支出</t>
  </si>
  <si>
    <t>（二十）粮油物资储备支出</t>
  </si>
  <si>
    <t>（二十一）灾害防治及应急管理支出</t>
  </si>
  <si>
    <t>（二十二）预备费</t>
  </si>
  <si>
    <t>（二十三）其他支出</t>
  </si>
  <si>
    <t>（二十四）债务付息支出</t>
  </si>
  <si>
    <t>（二十五）债务发行费用支出</t>
  </si>
  <si>
    <t>（三）调出资金</t>
  </si>
  <si>
    <t>（四）债务转贷支出</t>
  </si>
  <si>
    <t>（五）安排预算稳定调节基金</t>
  </si>
  <si>
    <t>（六）年终结余</t>
  </si>
  <si>
    <t xml:space="preserve">   其中:结转下年的支出</t>
  </si>
  <si>
    <t>表7</t>
  </si>
  <si>
    <t>2019年度海南省定安县本级一般公共预算支出决算功能分类明细表</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</si>
  <si>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</si>
  <si>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</si>
  <si>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</si>
  <si>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</si>
  <si>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</si>
  <si>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</si>
  <si>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</si>
  <si>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</si>
  <si>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</si>
  <si>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</si>
  <si>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</si>
  <si>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</si>
  <si>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</si>
  <si>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</si>
  <si>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</si>
  <si>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</si>
  <si>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</si>
  <si>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</si>
  <si>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</si>
  <si>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</si>
  <si>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</si>
  <si>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</si>
  <si>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</si>
  <si>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</si>
  <si>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</si>
  <si>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</si>
  <si>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</si>
  <si>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</si>
  <si>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</si>
  <si>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</si>
  <si>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</si>
  <si>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</si>
  <si>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</si>
  <si>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</si>
  <si>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</si>
  <si>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</si>
  <si>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</si>
  <si>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</si>
  <si>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</si>
  <si>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</si>
  <si>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</si>
  <si>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</si>
  <si>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</si>
  <si>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</si>
  <si>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</si>
  <si>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</si>
  <si>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</si>
  <si>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</si>
  <si>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</si>
  <si>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</si>
  <si>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</si>
  <si>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</si>
  <si>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</si>
  <si>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</si>
  <si>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</si>
  <si>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</si>
  <si>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</si>
  <si>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</si>
  <si>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</si>
  <si>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</si>
  <si>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</si>
  <si>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</si>
  <si>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</si>
  <si>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</si>
  <si>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</si>
  <si>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</si>
  <si>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</si>
  <si>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</si>
  <si>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</si>
  <si>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</si>
  <si>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</si>
  <si>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</si>
  <si>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</si>
  <si>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</si>
  <si>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</si>
  <si>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</si>
  <si>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</si>
  <si>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</si>
  <si>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</si>
  <si>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</si>
  <si>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</si>
  <si>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</si>
  <si>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</si>
  <si>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</si>
  <si>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</si>
  <si>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</si>
  <si>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</si>
  <si>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</si>
  <si>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</si>
  <si>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</si>
  <si>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</si>
  <si>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</si>
  <si>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</si>
  <si>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</si>
  <si>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</si>
  <si>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</si>
  <si>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</si>
  <si>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</si>
  <si>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</si>
  <si>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</si>
  <si>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</si>
  <si>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</si>
  <si>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</si>
  <si>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</si>
  <si>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</si>
  <si>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</si>
  <si>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</si>
  <si>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</si>
  <si>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</si>
  <si>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</si>
  <si>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</si>
  <si>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</si>
  <si>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</si>
  <si>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</si>
  <si>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</si>
  <si>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</si>
  <si>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</si>
  <si>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</si>
  <si>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</si>
  <si>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</si>
  <si>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</si>
  <si>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</si>
  <si>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</si>
  <si>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</si>
  <si>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</si>
  <si>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</si>
  <si>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其他网信事务支出</t>
  </si>
  <si>
    <t xml:space="preserve">  市场监督管理事务</t>
  </si>
  <si>
    <t xml:space="preserve">    市场监督管理专项</t>
  </si>
  <si>
    <t xml:space="preserve">    市场监管执法</t>
  </si>
  <si>
    <t xml:space="preserve">    消费者权益保护</t>
  </si>
  <si>
    <t xml:space="preserve">    价格监督检查</t>
  </si>
  <si>
    <t xml:space="preserve">    市场监督管理技术支持</t>
  </si>
  <si>
    <t xml:space="preserve">    认证认可监督管理</t>
  </si>
  <si>
    <t xml:space="preserve">    标准化管理</t>
  </si>
  <si>
    <t xml:space="preserve">    药品事务</t>
  </si>
  <si>
    <t xml:space="preserve">    医疗器械事务</t>
  </si>
  <si>
    <t xml:space="preserve">    化妆品事务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</si>
  <si>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</si>
  <si>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</si>
  <si>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</si>
  <si>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</si>
  <si>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</si>
  <si>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</si>
  <si>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</si>
  <si>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</si>
  <si>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</si>
  <si>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</si>
  <si>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</si>
  <si>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</si>
  <si>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</si>
  <si>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</si>
  <si>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</si>
  <si>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</si>
  <si>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</si>
  <si>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</si>
  <si>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</si>
  <si>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</si>
  <si>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</si>
  <si>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</si>
  <si>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</si>
  <si>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</si>
  <si>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</si>
  <si>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</si>
  <si>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</si>
  <si>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</si>
  <si>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</si>
  <si>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</si>
  <si>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</si>
  <si>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</si>
  <si>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</si>
  <si>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</si>
  <si>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</si>
  <si>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</si>
  <si>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</si>
  <si>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</si>
  <si>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</si>
  <si>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</si>
  <si>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</si>
  <si>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</si>
  <si>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</si>
  <si>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</si>
  <si>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</si>
  <si>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</si>
  <si>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</si>
  <si>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</si>
  <si>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</si>
  <si>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</si>
  <si>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</si>
  <si>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</si>
  <si>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</si>
  <si>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</si>
  <si>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</si>
  <si>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</si>
  <si>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</si>
  <si>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</si>
  <si>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</si>
  <si>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</si>
  <si>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</si>
  <si>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</si>
  <si>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</si>
  <si>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</si>
  <si>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</si>
  <si>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</si>
  <si>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</si>
  <si>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</si>
  <si>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</si>
  <si>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</si>
  <si>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</si>
  <si>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</si>
  <si>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</si>
  <si>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</si>
  <si>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</si>
  <si>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</si>
  <si>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</si>
  <si>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</si>
  <si>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</si>
  <si>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</si>
  <si>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</si>
  <si>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</si>
  <si>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</si>
  <si>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</si>
  <si>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</si>
  <si>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</si>
  <si>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</si>
  <si>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</si>
  <si>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</si>
  <si>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</si>
  <si>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</si>
  <si>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</si>
  <si>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</si>
  <si>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</si>
  <si>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</si>
  <si>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</si>
  <si>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</si>
  <si>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</si>
  <si>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</si>
  <si>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</si>
  <si>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</si>
  <si>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</si>
  <si>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</si>
  <si>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</si>
  <si>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</si>
  <si>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</si>
  <si>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</si>
  <si>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</si>
  <si>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</si>
  <si>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</si>
  <si>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</si>
  <si>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</si>
  <si>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</si>
  <si>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</si>
  <si>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</si>
  <si>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</si>
  <si>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</si>
  <si>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</si>
  <si>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</si>
  <si>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</si>
  <si>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</si>
  <si>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</si>
  <si>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</si>
  <si>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</si>
  <si>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</si>
  <si>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</si>
  <si>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</si>
  <si>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</si>
  <si>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</si>
  <si>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</si>
  <si>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</si>
  <si>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</si>
  <si>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</si>
  <si>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</si>
  <si>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</si>
  <si>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</si>
  <si>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</si>
  <si>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</si>
  <si>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</si>
  <si>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</si>
  <si>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</si>
  <si>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</si>
  <si>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</si>
  <si>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</si>
  <si>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</si>
  <si>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</si>
  <si>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</si>
  <si>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</si>
  <si>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</si>
  <si>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</si>
  <si>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</si>
  <si>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</si>
  <si>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</si>
  <si>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</si>
  <si>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</si>
  <si>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</si>
  <si>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</si>
  <si>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</si>
  <si>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</si>
  <si>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</si>
  <si>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</si>
  <si>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</si>
  <si>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</si>
  <si>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</si>
  <si>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</si>
  <si>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</si>
  <si>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</si>
  <si>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</si>
  <si>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</si>
  <si>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</si>
  <si>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</si>
  <si>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</si>
  <si>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</si>
  <si>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</si>
  <si>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</si>
  <si>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</si>
  <si>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</si>
  <si>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</si>
  <si>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</si>
  <si>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</si>
  <si>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</si>
  <si>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</si>
  <si>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</si>
  <si>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</si>
  <si>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</si>
  <si>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</si>
  <si>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</si>
  <si>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</si>
  <si>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</si>
  <si>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</si>
  <si>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</si>
  <si>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</si>
  <si>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</si>
  <si>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</si>
  <si>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</si>
  <si>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</si>
  <si>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</si>
  <si>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</si>
  <si>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</si>
  <si>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</si>
  <si>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</si>
  <si>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</si>
  <si>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</si>
  <si>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</si>
  <si>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</si>
  <si>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</si>
  <si>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</si>
  <si>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</si>
  <si>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</si>
  <si>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</si>
  <si>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</si>
  <si>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</si>
  <si>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</si>
  <si>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</si>
  <si>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</si>
  <si>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</si>
  <si>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旅游行业业务管理</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</si>
  <si>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</si>
  <si>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</si>
  <si>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</si>
  <si>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</si>
  <si>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</si>
  <si>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</si>
  <si>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</si>
  <si>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</si>
  <si>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</si>
  <si>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</si>
  <si>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</si>
  <si>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</si>
  <si>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</si>
  <si>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</si>
  <si>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</si>
  <si>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</si>
  <si>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</si>
  <si>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</si>
  <si>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</si>
  <si>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</si>
  <si>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</si>
  <si>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</si>
  <si>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</si>
  <si>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其他广播电视支出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</si>
  <si>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</si>
  <si>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</si>
  <si>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</si>
  <si>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</si>
  <si>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</si>
  <si>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</si>
  <si>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</si>
  <si>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</si>
  <si>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</si>
  <si>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</si>
  <si>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</si>
  <si>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</si>
  <si>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</si>
  <si>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</si>
  <si>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</si>
  <si>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</si>
  <si>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</si>
  <si>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</si>
  <si>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</si>
  <si>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</si>
  <si>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</si>
  <si>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</si>
  <si>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</si>
  <si>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</si>
  <si>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</si>
  <si>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</si>
  <si>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</si>
  <si>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</si>
  <si>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</si>
  <si>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</si>
  <si>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</si>
  <si>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</si>
  <si>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</si>
  <si>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</si>
  <si>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</si>
  <si>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</si>
  <si>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</si>
  <si>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</si>
  <si>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</si>
  <si>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</si>
  <si>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</si>
  <si>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</si>
  <si>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</si>
  <si>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</si>
  <si>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</si>
  <si>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</si>
  <si>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</si>
  <si>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</si>
  <si>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</si>
  <si>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</si>
  <si>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</si>
  <si>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</si>
  <si>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</si>
  <si>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</si>
  <si>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</si>
  <si>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</si>
  <si>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</si>
  <si>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</si>
  <si>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</si>
  <si>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</si>
  <si>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</si>
  <si>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</si>
  <si>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</si>
  <si>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</si>
  <si>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</si>
  <si>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</si>
  <si>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</si>
  <si>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</si>
  <si>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</si>
  <si>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</si>
  <si>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</si>
  <si>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</si>
  <si>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</si>
  <si>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</si>
  <si>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</si>
  <si>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</si>
  <si>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</si>
  <si>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</si>
  <si>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</si>
  <si>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</si>
  <si>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</si>
  <si>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</si>
  <si>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</si>
  <si>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</si>
  <si>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</si>
  <si>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</si>
  <si>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</si>
  <si>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</si>
  <si>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</si>
  <si>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</si>
  <si>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</si>
  <si>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</si>
  <si>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</si>
  <si>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</si>
  <si>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</si>
  <si>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</si>
  <si>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</si>
  <si>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</si>
  <si>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</si>
  <si>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</si>
  <si>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</si>
  <si>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</si>
  <si>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</si>
  <si>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</si>
  <si>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</si>
  <si>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</si>
  <si>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</si>
  <si>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</si>
  <si>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</si>
  <si>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</si>
  <si>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</si>
  <si>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</si>
  <si>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</si>
  <si>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</si>
  <si>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</si>
  <si>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</si>
  <si>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</si>
  <si>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</si>
  <si>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</si>
  <si>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</si>
  <si>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</si>
  <si>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</si>
  <si>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</si>
  <si>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</si>
  <si>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</si>
  <si>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</si>
  <si>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</si>
  <si>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</si>
  <si>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</si>
  <si>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</si>
  <si>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</si>
  <si>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</si>
  <si>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</si>
  <si>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</si>
  <si>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</si>
  <si>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</si>
  <si>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</si>
  <si>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</si>
  <si>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</si>
  <si>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</si>
  <si>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</si>
  <si>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</si>
  <si>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</si>
  <si>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</si>
  <si>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</si>
  <si>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</si>
  <si>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</si>
  <si>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</si>
  <si>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</si>
  <si>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</si>
  <si>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</si>
  <si>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</si>
  <si>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</si>
  <si>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</si>
  <si>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</si>
  <si>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</si>
  <si>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</si>
  <si>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</si>
  <si>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</si>
  <si>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</si>
  <si>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</si>
  <si>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</si>
  <si>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</si>
  <si>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</si>
  <si>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</si>
  <si>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</si>
  <si>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</si>
  <si>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</si>
  <si>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</si>
  <si>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</si>
  <si>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</si>
  <si>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</si>
  <si>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</si>
  <si>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</si>
  <si>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</si>
  <si>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</si>
  <si>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</si>
  <si>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</si>
  <si>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</si>
  <si>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</si>
  <si>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</si>
  <si>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</si>
  <si>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</si>
  <si>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</si>
  <si>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</si>
  <si>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</si>
  <si>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</si>
  <si>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</si>
  <si>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</si>
  <si>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</si>
  <si>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</si>
  <si>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</si>
  <si>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</si>
  <si>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</si>
  <si>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</si>
  <si>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</si>
  <si>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</si>
  <si>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</si>
  <si>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</si>
  <si>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</si>
  <si>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</si>
  <si>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</si>
  <si>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</si>
  <si>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</si>
  <si>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</si>
  <si>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</si>
  <si>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</si>
  <si>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</si>
  <si>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</si>
  <si>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</si>
  <si>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</si>
  <si>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</si>
  <si>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</si>
  <si>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</si>
  <si>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</si>
  <si>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</si>
  <si>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</si>
  <si>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</si>
  <si>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</si>
  <si>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</si>
  <si>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</si>
  <si>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</si>
  <si>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</si>
  <si>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</si>
  <si>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</si>
  <si>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</si>
  <si>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</si>
  <si>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</si>
  <si>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</si>
  <si>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</si>
  <si>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</si>
  <si>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</si>
  <si>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</si>
  <si>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</si>
  <si>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</si>
  <si>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</si>
  <si>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</si>
  <si>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</si>
  <si>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</si>
  <si>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</si>
  <si>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</si>
  <si>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</si>
  <si>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</si>
  <si>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</si>
  <si>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</si>
  <si>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</si>
  <si>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</si>
  <si>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</si>
  <si>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</si>
  <si>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</si>
  <si>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</si>
  <si>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</si>
  <si>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</si>
  <si>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</si>
  <si>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</si>
  <si>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</si>
  <si>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</si>
  <si>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</si>
  <si>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</si>
  <si>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</si>
  <si>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</si>
  <si>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</si>
  <si>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</si>
  <si>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</si>
  <si>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</si>
  <si>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</si>
  <si>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</si>
  <si>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</si>
  <si>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</si>
  <si>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</si>
  <si>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</si>
  <si>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</si>
  <si>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</si>
  <si>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</si>
  <si>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</si>
  <si>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</si>
  <si>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</si>
  <si>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</si>
  <si>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</si>
  <si>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</si>
  <si>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</si>
  <si>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林业和草原</t>
  </si>
  <si>
    <t xml:space="preserve">    事业机构</t>
  </si>
  <si>
    <t xml:space="preserve">    森林培育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</si>
  <si>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</si>
  <si>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</si>
  <si>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</si>
  <si>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</si>
  <si>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</si>
  <si>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</si>
  <si>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</si>
  <si>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</si>
  <si>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</si>
  <si>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</si>
  <si>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</si>
  <si>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</si>
  <si>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</si>
  <si>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</si>
  <si>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防灾减灾</t>
  </si>
  <si>
    <t xml:space="preserve">    国家公园</t>
  </si>
  <si>
    <t xml:space="preserve">    草原管理</t>
  </si>
  <si>
    <t xml:space="preserve">    行业业务管理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</si>
  <si>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</si>
  <si>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</si>
  <si>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</si>
  <si>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</si>
  <si>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</si>
  <si>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</si>
  <si>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</si>
  <si>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</si>
  <si>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</si>
  <si>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</si>
  <si>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</si>
  <si>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</si>
  <si>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</si>
  <si>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</si>
  <si>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</si>
  <si>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</si>
  <si>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</si>
  <si>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</si>
  <si>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</si>
  <si>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</si>
  <si>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</si>
  <si>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</si>
  <si>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</si>
  <si>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</si>
  <si>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</si>
  <si>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</si>
  <si>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</si>
  <si>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</si>
  <si>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</si>
  <si>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</si>
  <si>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</si>
  <si>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</si>
  <si>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</si>
  <si>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</si>
  <si>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</si>
  <si>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</si>
  <si>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</si>
  <si>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</si>
  <si>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</si>
  <si>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</si>
  <si>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</si>
  <si>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</si>
  <si>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</si>
  <si>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</si>
  <si>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</si>
  <si>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</si>
  <si>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</si>
  <si>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</si>
  <si>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</si>
  <si>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</si>
  <si>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</si>
  <si>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</si>
  <si>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</si>
  <si>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</si>
  <si>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</si>
  <si>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</si>
  <si>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</si>
  <si>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</si>
  <si>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</si>
  <si>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</si>
  <si>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</si>
  <si>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</si>
  <si>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</si>
  <si>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</si>
  <si>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</si>
  <si>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</si>
  <si>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</si>
  <si>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</si>
  <si>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</si>
  <si>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</si>
  <si>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</si>
  <si>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</si>
  <si>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</si>
  <si>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</si>
  <si>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</si>
  <si>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</si>
  <si>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</si>
  <si>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</si>
  <si>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</si>
  <si>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</si>
  <si>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</si>
  <si>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</si>
  <si>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</si>
  <si>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</si>
  <si>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</si>
  <si>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</si>
  <si>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</si>
  <si>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</si>
  <si>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</si>
  <si>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</si>
  <si>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</si>
  <si>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</si>
  <si>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</si>
  <si>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</si>
  <si>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</si>
  <si>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</si>
  <si>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</si>
  <si>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</si>
  <si>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</si>
  <si>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</si>
  <si>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</si>
  <si>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</si>
  <si>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</si>
  <si>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</si>
  <si>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</si>
  <si>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</si>
  <si>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</si>
  <si>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</si>
  <si>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</si>
  <si>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</si>
  <si>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</si>
  <si>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</si>
  <si>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</si>
  <si>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</si>
  <si>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</si>
  <si>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</si>
  <si>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</si>
  <si>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</si>
  <si>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</si>
  <si>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</si>
  <si>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</si>
  <si>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</si>
  <si>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</si>
  <si>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</si>
  <si>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</si>
  <si>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</si>
  <si>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</si>
  <si>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</si>
  <si>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</si>
  <si>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</si>
  <si>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</si>
  <si>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</si>
  <si>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</si>
  <si>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</si>
  <si>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</si>
  <si>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</si>
  <si>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</si>
  <si>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</si>
  <si>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</si>
  <si>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</si>
  <si>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</si>
  <si>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</si>
  <si>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</si>
  <si>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</si>
  <si>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</si>
  <si>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</si>
  <si>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</si>
  <si>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</si>
  <si>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</si>
  <si>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</si>
  <si>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</si>
  <si>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</si>
  <si>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</si>
  <si>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</si>
  <si>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</si>
  <si>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</si>
  <si>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</si>
  <si>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</si>
  <si>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</si>
  <si>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</si>
  <si>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</si>
  <si>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</si>
  <si>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</si>
  <si>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</si>
  <si>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</si>
  <si>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</si>
  <si>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</si>
  <si>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</si>
  <si>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</si>
  <si>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</si>
  <si>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</si>
  <si>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</si>
  <si>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</si>
  <si>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</si>
  <si>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</si>
  <si>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</si>
  <si>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</si>
  <si>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</si>
  <si>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</si>
  <si>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</si>
  <si>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</si>
  <si>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</si>
  <si>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</si>
  <si>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</si>
  <si>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</si>
  <si>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</si>
  <si>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</si>
  <si>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</si>
  <si>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</si>
  <si>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</si>
  <si>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</si>
  <si>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</si>
  <si>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</si>
  <si>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</si>
  <si>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</si>
  <si>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</si>
  <si>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</si>
  <si>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</si>
  <si>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</si>
  <si>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</si>
  <si>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</si>
  <si>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</si>
  <si>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</si>
  <si>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</si>
  <si>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</si>
  <si>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</si>
  <si>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</si>
  <si>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</si>
  <si>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</si>
  <si>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</si>
  <si>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</si>
  <si>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</si>
  <si>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土地资源调查</t>
  </si>
  <si>
    <t xml:space="preserve">    土地资源利用与保护</t>
  </si>
  <si>
    <t xml:space="preserve">    自然资源社会公益服务</t>
  </si>
  <si>
    <t xml:space="preserve">    自然资源行业业务管理</t>
  </si>
  <si>
    <t xml:space="preserve">    自然资源调查</t>
  </si>
  <si>
    <t xml:space="preserve">    国土整治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</si>
  <si>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</si>
  <si>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</si>
  <si>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</si>
  <si>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</si>
  <si>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</si>
  <si>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</si>
  <si>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其他自然资源事务支出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</si>
  <si>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</si>
  <si>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</si>
  <si>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</si>
  <si>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</si>
  <si>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</si>
  <si>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</si>
  <si>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</si>
  <si>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</si>
  <si>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</si>
  <si>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</si>
  <si>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</si>
  <si>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</si>
  <si>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</si>
  <si>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</si>
  <si>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</si>
  <si>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</si>
  <si>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</si>
  <si>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</si>
  <si>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</si>
  <si>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</si>
  <si>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</si>
  <si>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</si>
  <si>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</si>
  <si>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</si>
  <si>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</si>
  <si>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</si>
  <si>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</si>
  <si>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</si>
  <si>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</si>
  <si>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</si>
  <si>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</si>
  <si>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</si>
  <si>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</si>
  <si>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</si>
  <si>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</si>
  <si>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</si>
  <si>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</si>
  <si>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</si>
  <si>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</si>
  <si>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</si>
  <si>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</si>
  <si>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</si>
  <si>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</si>
  <si>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</si>
  <si>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</si>
  <si>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</si>
  <si>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</si>
  <si>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</si>
  <si>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</si>
  <si>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</si>
  <si>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</si>
  <si>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</si>
  <si>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</si>
  <si>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</si>
  <si>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</si>
  <si>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</si>
  <si>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</si>
  <si>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</si>
  <si>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</si>
  <si>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</si>
  <si>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</si>
  <si>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</si>
  <si>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</si>
  <si>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</si>
  <si>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</si>
  <si>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</si>
  <si>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</si>
  <si>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</si>
  <si>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</si>
  <si>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</si>
  <si>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</si>
  <si>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</si>
  <si>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</si>
  <si>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</si>
  <si>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</si>
  <si>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</si>
  <si>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</si>
  <si>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</si>
  <si>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</si>
  <si>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</si>
  <si>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</si>
  <si>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</si>
  <si>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</si>
  <si>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</si>
  <si>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</si>
  <si>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</si>
  <si>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</si>
  <si>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</si>
  <si>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</si>
  <si>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</si>
  <si>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</si>
  <si>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</si>
  <si>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</si>
  <si>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</si>
  <si>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</si>
  <si>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</si>
  <si>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</si>
  <si>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</si>
  <si>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</si>
  <si>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</si>
  <si>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</si>
  <si>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</si>
  <si>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</si>
  <si>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</si>
  <si>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</si>
  <si>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</si>
  <si>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</si>
  <si>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</si>
  <si>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</si>
  <si>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</si>
  <si>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</si>
  <si>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</si>
  <si>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</si>
  <si>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</si>
  <si>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</si>
  <si>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</si>
  <si>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</si>
  <si>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</si>
  <si>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</si>
  <si>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</si>
  <si>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</si>
  <si>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</si>
  <si>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</si>
  <si>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</si>
  <si>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</si>
  <si>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</si>
  <si>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</si>
  <si>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</si>
  <si>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</si>
  <si>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</si>
  <si>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</si>
  <si>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</si>
  <si>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</si>
  <si>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</si>
  <si>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</si>
  <si>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</si>
  <si>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其他灾害防治及应急管理支出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</si>
  <si>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</si>
  <si>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</si>
  <si>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</si>
  <si>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</si>
  <si>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</si>
  <si>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</si>
  <si>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</si>
  <si>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</si>
  <si>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</si>
  <si>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</si>
  <si>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</si>
  <si>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</si>
  <si>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</si>
  <si>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</si>
  <si>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</si>
  <si>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表8</t>
  </si>
  <si>
    <t>2019年度海南省定安县本级一般公共预算基本支出经济分类决算表</t>
  </si>
  <si>
    <t/>
  </si>
  <si>
    <t>一般公共预算经济分类基本支出合计</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</si>
  <si>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</si>
  <si>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</si>
  <si>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</si>
  <si>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</si>
  <si>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</si>
  <si>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</si>
  <si>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</si>
  <si>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</si>
  <si>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</si>
  <si>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</si>
  <si>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</si>
  <si>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</si>
  <si>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</si>
  <si>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</si>
  <si>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</si>
  <si>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</si>
  <si>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</si>
  <si>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</si>
  <si>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</si>
  <si>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</si>
  <si>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</si>
  <si>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</si>
  <si>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</si>
  <si>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</si>
  <si>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</si>
  <si>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</si>
  <si>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</si>
  <si>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</si>
  <si>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</si>
  <si>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</si>
  <si>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</si>
  <si>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</si>
  <si>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</si>
  <si>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</si>
  <si>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</si>
  <si>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</si>
  <si>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</si>
  <si>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</si>
  <si>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</si>
  <si>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</si>
  <si>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</si>
  <si>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</si>
  <si>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</si>
  <si>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</si>
  <si>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</si>
  <si>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</si>
  <si>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</si>
  <si>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</si>
  <si>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</si>
  <si>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</si>
  <si>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</si>
  <si>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</si>
  <si>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</si>
  <si>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</si>
  <si>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</si>
  <si>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</si>
  <si>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表9</t>
  </si>
  <si>
    <t>2019年度海南省定安县对乡镇一般公共预算分地区转移支付明细表</t>
  </si>
  <si>
    <t>乡镇</t>
  </si>
  <si>
    <t xml:space="preserve">合计                    </t>
  </si>
  <si>
    <t>税收返还</t>
  </si>
  <si>
    <t>一般性转移
支付</t>
  </si>
  <si>
    <t>专项转移
支付</t>
  </si>
  <si>
    <t>定城镇</t>
  </si>
  <si>
    <t>雷鸣镇</t>
  </si>
  <si>
    <t>龙门镇</t>
  </si>
  <si>
    <t>龙河镇</t>
  </si>
  <si>
    <t>翰林镇</t>
  </si>
  <si>
    <t>岭口镇</t>
  </si>
  <si>
    <t>富文镇</t>
  </si>
  <si>
    <t>新竹镇</t>
  </si>
  <si>
    <t>黄竹镇</t>
  </si>
  <si>
    <t>龙湖镇</t>
  </si>
  <si>
    <t>合计</t>
  </si>
  <si>
    <t>表10</t>
  </si>
  <si>
    <t>2019年度海南省定安县对乡镇转移支付分项目明细表</t>
  </si>
  <si>
    <t>预算科目或项目</t>
  </si>
  <si>
    <t>金  额</t>
  </si>
  <si>
    <t>合  计</t>
  </si>
  <si>
    <t>一般公共服务</t>
  </si>
  <si>
    <t>外交</t>
  </si>
  <si>
    <t>国防</t>
  </si>
  <si>
    <t>公共安全</t>
  </si>
  <si>
    <t xml:space="preserve">    其中：中央和省级政法基本建设项目</t>
  </si>
  <si>
    <t>教育</t>
  </si>
  <si>
    <t xml:space="preserve">    其中：农村义务教育薄弱学校改造</t>
  </si>
  <si>
    <t xml:space="preserve">          普通教育</t>
  </si>
  <si>
    <t xml:space="preserve">          职业教育</t>
  </si>
  <si>
    <t xml:space="preserve">          特殊教育</t>
  </si>
  <si>
    <t>科学技术</t>
  </si>
  <si>
    <t>文化体育与传媒</t>
  </si>
  <si>
    <t xml:space="preserve">    其中：地方公共文化服务体系建设</t>
  </si>
  <si>
    <t xml:space="preserve">         行政村（社区）文体活动室及两馆大型维修改造建设</t>
  </si>
  <si>
    <t xml:space="preserve">         文物保护</t>
  </si>
  <si>
    <t xml:space="preserve">         新闻出版广播影视</t>
  </si>
  <si>
    <t>社会保障和就业</t>
  </si>
  <si>
    <t xml:space="preserve">    其中：就业补助</t>
  </si>
  <si>
    <t xml:space="preserve">         抚恤</t>
  </si>
  <si>
    <t xml:space="preserve">         退役安置</t>
  </si>
  <si>
    <t xml:space="preserve">         养老服务体系建设</t>
  </si>
  <si>
    <t xml:space="preserve">         殡葬改革</t>
  </si>
  <si>
    <t xml:space="preserve">         重度残疾人护理</t>
  </si>
  <si>
    <t xml:space="preserve">         自然灾害生活救助</t>
  </si>
  <si>
    <t xml:space="preserve">         最低生活保障</t>
  </si>
  <si>
    <t xml:space="preserve">         困难群众和流浪人员救助</t>
  </si>
  <si>
    <t xml:space="preserve">    其中：公立医院</t>
  </si>
  <si>
    <t xml:space="preserve">          基层医疗卫生机构</t>
  </si>
  <si>
    <t xml:space="preserve">          公共卫生</t>
  </si>
  <si>
    <t xml:space="preserve">          城乡医疗补助和救助</t>
  </si>
  <si>
    <t xml:space="preserve">          中医药</t>
  </si>
  <si>
    <t xml:space="preserve">          计划生育事务</t>
  </si>
  <si>
    <t>节能环保</t>
  </si>
  <si>
    <t xml:space="preserve">    其中：污水垃圾处理</t>
  </si>
  <si>
    <t xml:space="preserve">         自然生态保护</t>
  </si>
  <si>
    <t xml:space="preserve">         退耕还林补助</t>
  </si>
  <si>
    <t xml:space="preserve">         能源节约利用</t>
  </si>
  <si>
    <t xml:space="preserve">         地下综合管廊和海绵城市试点</t>
  </si>
  <si>
    <t>城乡社区</t>
  </si>
  <si>
    <t xml:space="preserve">    其中：小城镇基础设施建设</t>
  </si>
  <si>
    <t>农林水</t>
  </si>
  <si>
    <t xml:space="preserve">    其中：农业</t>
  </si>
  <si>
    <t xml:space="preserve">         林业</t>
  </si>
  <si>
    <t xml:space="preserve">         水利</t>
  </si>
  <si>
    <t xml:space="preserve">         扶贫</t>
  </si>
  <si>
    <t xml:space="preserve">         农业综合开发</t>
  </si>
  <si>
    <t xml:space="preserve">         农业保险和农民小额贷款贴息及奖补资金</t>
  </si>
  <si>
    <t>交通运输</t>
  </si>
  <si>
    <t xml:space="preserve">    其中：公路水路运输</t>
  </si>
  <si>
    <t xml:space="preserve">          机场建设</t>
  </si>
  <si>
    <t xml:space="preserve">          城市公交车成品油价格补助</t>
  </si>
  <si>
    <t xml:space="preserve">          车辆购置税支出</t>
  </si>
  <si>
    <t>资源勘探信息等</t>
  </si>
  <si>
    <t xml:space="preserve">    其中：低碳制造业发展</t>
  </si>
  <si>
    <t xml:space="preserve">          中小企业发展</t>
  </si>
  <si>
    <t>商业服务业等</t>
  </si>
  <si>
    <t xml:space="preserve">     其中：商业流通事务</t>
  </si>
  <si>
    <t xml:space="preserve">           旅游产业发展</t>
  </si>
  <si>
    <t xml:space="preserve">           外贸发展专项资金</t>
  </si>
  <si>
    <t>金融</t>
  </si>
  <si>
    <t xml:space="preserve">    其中：新增建设用地土地有偿使用费和农业土地开发资金项目</t>
  </si>
  <si>
    <t xml:space="preserve">         海岛和海域保护</t>
  </si>
  <si>
    <t xml:space="preserve">         收回以前年度中央海域使用金项目资金</t>
  </si>
  <si>
    <t>住房保障</t>
  </si>
  <si>
    <t xml:space="preserve">    其中：保障性安居工程支出</t>
  </si>
  <si>
    <t>粮油物资储备</t>
  </si>
  <si>
    <t>表11</t>
  </si>
  <si>
    <t>2019年海南省定安县政府性基金预算收支决算总表</t>
  </si>
  <si>
    <t>项          目</t>
  </si>
  <si>
    <t>一、地方政府性基金预算收入</t>
  </si>
  <si>
    <t>一、地方政府性基金预算支出</t>
  </si>
  <si>
    <t>（一）高等级公路车辆通行附加费收入</t>
  </si>
  <si>
    <t>（一）文化体育与传媒支出</t>
  </si>
  <si>
    <t>（二）港口建设费收入</t>
  </si>
  <si>
    <t>国家电影事业发展专项资金及对应专项债务收入安排的支出</t>
  </si>
  <si>
    <t>（三）新型墙体材料专项基金收入</t>
  </si>
  <si>
    <t>（二）社会保障和就业支出</t>
  </si>
  <si>
    <t>（四）国家电影事业发展专项资金收入</t>
  </si>
  <si>
    <t xml:space="preserve">   大中型水库移民后期扶持基金支出</t>
  </si>
  <si>
    <t>（五）国有土地收益基金收入</t>
  </si>
  <si>
    <t xml:space="preserve">     小型水库移民扶助基金及对应专项债务收入安排的支出</t>
  </si>
  <si>
    <t>（六）农业土地开发资金收入</t>
  </si>
  <si>
    <t>（三）城乡社区事务</t>
  </si>
  <si>
    <t>（七）国有土地使用权出让金收入</t>
  </si>
  <si>
    <t>国有土地使用权出让收入及对应专项债务收入安排的支出</t>
  </si>
  <si>
    <t>（八）大中型水库库区基金收入</t>
  </si>
  <si>
    <t>国有土地收益基金及对应专项债务收入安排的支出</t>
  </si>
  <si>
    <t>（九）彩票公益金收入</t>
  </si>
  <si>
    <t>农业土地开发资金及对应专项债务收入安排的支出</t>
  </si>
  <si>
    <t>（十）城市基础设施配套费收入</t>
  </si>
  <si>
    <t>城市基础设施配套费及对应专项债务收入安排的支出</t>
  </si>
  <si>
    <t>（十一）小型水库移民扶助基金收入</t>
  </si>
  <si>
    <t xml:space="preserve">     污水处理费及对应专项债务收入安排的支出</t>
  </si>
  <si>
    <t>（十二）国家重大水利工程建设基金收入</t>
  </si>
  <si>
    <t>（四）农林水支出</t>
  </si>
  <si>
    <t>（十三）污水处理费收入</t>
  </si>
  <si>
    <t>大中型水库库区基金及对应专项债务收入安排的支出</t>
  </si>
  <si>
    <t>（十四）彩票发行机构和彩票销售机构的业务费用</t>
  </si>
  <si>
    <t>国家重大水利工程建设基金及对应专项债务收入安排的支出</t>
  </si>
  <si>
    <t>（十五）其他政府性基金收入</t>
  </si>
  <si>
    <t>（五）交通运输支出</t>
  </si>
  <si>
    <t>海南省高等级公路车辆通行附加费及对应专项债务收入安排的支出</t>
  </si>
  <si>
    <t>港口建设费及对应专项债务收入安排的支出</t>
  </si>
  <si>
    <t>民航发展基金支出</t>
  </si>
  <si>
    <t>（六）资源勘探信息等支出</t>
  </si>
  <si>
    <t>新型墙体材料专项基金及对应专项债务收入安排的支出</t>
  </si>
  <si>
    <t>（七）商业服务业等支出</t>
  </si>
  <si>
    <t>旅游发展基金支出</t>
  </si>
  <si>
    <t>（八）其他支出</t>
  </si>
  <si>
    <t>其他政府性基金及对应专项债务收入安排的支出</t>
  </si>
  <si>
    <t>彩票发行销售机构业务费安排的支出</t>
  </si>
  <si>
    <t>彩票公益金及对应专项债务收入安排的支出</t>
  </si>
  <si>
    <t>（九）地方政府专项债务付息支出</t>
  </si>
  <si>
    <t>国有土地使用权出让金债务付息支出</t>
  </si>
  <si>
    <t>（十）地方政府专项债务发行费用支出</t>
  </si>
  <si>
    <t>（一）政府性基金补助收入</t>
  </si>
  <si>
    <t>（一）政府性基金上解支出</t>
  </si>
  <si>
    <t>（二）上年结余收入</t>
  </si>
  <si>
    <t>（二）调出资金</t>
  </si>
  <si>
    <t>（三）调入资金</t>
  </si>
  <si>
    <t>（三）年终结余</t>
  </si>
  <si>
    <t>收入总计</t>
  </si>
  <si>
    <t>支出总计</t>
  </si>
  <si>
    <t>表12</t>
  </si>
  <si>
    <t>2019年度海南省定安县本级政府性基金收支决算总表</t>
  </si>
  <si>
    <t>表13</t>
  </si>
  <si>
    <t>2019年度海南省定安县本级政府性基金收入决算表</t>
  </si>
  <si>
    <t xml:space="preserve"> 预算数</t>
  </si>
  <si>
    <t xml:space="preserve">                       调整
预算数</t>
  </si>
  <si>
    <t>为预算数%</t>
  </si>
  <si>
    <t>一、 地方政府性基金预算收入</t>
  </si>
  <si>
    <t>（二）新型墙体材料专项基金收入</t>
  </si>
  <si>
    <t>（三）国家电影事业发展专项资金收入</t>
  </si>
  <si>
    <t>（四）新增建设用地土地有偿使用费收入</t>
  </si>
  <si>
    <t>（五）政府住房基金收入</t>
  </si>
  <si>
    <t>（六）城市公用事业附加收入</t>
  </si>
  <si>
    <t>（七）国有土地收益基金收入</t>
  </si>
  <si>
    <t>（八）农业土地开发资金收入</t>
  </si>
  <si>
    <t>（九）国有土地使用权出让金收入</t>
  </si>
  <si>
    <t>（十）大中型水库库区基金收入</t>
  </si>
  <si>
    <t>（十一）彩票公益金收入</t>
  </si>
  <si>
    <t>（十二）小型水库移民扶助基金收入</t>
  </si>
  <si>
    <t>（十三）国家重大水利工程建设基金收入</t>
  </si>
  <si>
    <t>（十四）城市基础设施配套费收入</t>
  </si>
  <si>
    <t>（十五）污水处理费收入</t>
  </si>
  <si>
    <t>（十六）彩票发行机构和彩票销售机构的业务费用</t>
  </si>
  <si>
    <t>（十七）其他政府性基金收入</t>
  </si>
  <si>
    <t>（二）政府性基金上解收入</t>
  </si>
  <si>
    <t>（三）上年结余收入</t>
  </si>
  <si>
    <t>（四）调入资金</t>
  </si>
  <si>
    <t xml:space="preserve">备注：1.2016年同口径是指不含2018年开始转列一般公共预算的政府住房基金、无线电频率占用费和水土保持补偿费等3项基金。
     2.2018年2月1日开始，散装水泥专项资金并入新型墙体材料专项基金。
     </t>
  </si>
  <si>
    <t>表14</t>
  </si>
  <si>
    <t>2018年度海南省定安县本级政府性基金支出决算表</t>
  </si>
  <si>
    <t>一、 地方政府性基金预算支出</t>
  </si>
  <si>
    <t xml:space="preserve">  国家电影事业发展专项资金及对应专项债务收入安排的支出</t>
  </si>
  <si>
    <t xml:space="preserve">  大中型水库移民后期扶持基金支出</t>
  </si>
  <si>
    <t xml:space="preserve"> 小型水库移民扶助基金及对应专项债务收入安排的支出</t>
  </si>
  <si>
    <t xml:space="preserve">  政府住房基金相关支出</t>
  </si>
  <si>
    <t xml:space="preserve">  国有土地使用权出让收入及对应专项债务收入安排的支出</t>
  </si>
  <si>
    <t xml:space="preserve">  城市公用事业附加及对应专项债务收入安排的支出</t>
  </si>
  <si>
    <t xml:space="preserve">  国有土地收益基金及对应专项债务收入安排的支出</t>
  </si>
  <si>
    <t xml:space="preserve">  农业土地开发资金及对应专项债务收入安排的支出</t>
  </si>
  <si>
    <t xml:space="preserve">  新增建设用地土地有偿使用费及对应专项债务收入安排的支出</t>
  </si>
  <si>
    <t xml:space="preserve">  城市基础设施配套费及对应专项债务收入安排的支出</t>
  </si>
  <si>
    <t xml:space="preserve">  污水处理费及对应专项债务收入安排的支出</t>
  </si>
  <si>
    <t xml:space="preserve">  大中型水库库区基金安排的支出</t>
  </si>
  <si>
    <t xml:space="preserve">  国家重大水利工程建设基金及对应专项债务收入安排的支出</t>
  </si>
  <si>
    <t xml:space="preserve">  海南省高等级公路车辆通行附加费及对应专项债务收入安排的支出</t>
  </si>
  <si>
    <t xml:space="preserve">  民航发展基金支出</t>
  </si>
  <si>
    <t xml:space="preserve">                                                  </t>
  </si>
  <si>
    <t xml:space="preserve">         </t>
  </si>
  <si>
    <t xml:space="preserve">  新型墙体材料专项基金及对应专项债务收入安排的支出</t>
  </si>
  <si>
    <t xml:space="preserve">  旅游发展基金支出</t>
  </si>
  <si>
    <t xml:space="preserve">  其他政府性基金及对应专项债务收入安排的支出</t>
  </si>
  <si>
    <t xml:space="preserve">  彩票发行销售机构业务费安排的支出</t>
  </si>
  <si>
    <t xml:space="preserve">  彩票公益金及对应专项债务收入安排的支出</t>
  </si>
  <si>
    <t>（一）政府性基金补助支出</t>
  </si>
  <si>
    <t>（二）政府性基金上解支出</t>
  </si>
  <si>
    <t>表15</t>
  </si>
  <si>
    <t>2019年度海南省定安县对乡镇政府性基金分地区转移支付明细表</t>
  </si>
  <si>
    <t>地区/预算科目</t>
  </si>
  <si>
    <t>大中型水库移民后期扶持基金</t>
  </si>
  <si>
    <t>港口建设费收入及对应专项债务收入安排的支出</t>
  </si>
  <si>
    <t>其他政府性基金</t>
  </si>
  <si>
    <t>注：本表“其他政府性基金”包含小型水库移民扶助基金、大中型水库库区基金、海南省高等级公路车辆通行附加费、民航发展基金。</t>
  </si>
  <si>
    <t>表16</t>
  </si>
  <si>
    <t>2018年海南省定安县国有资本经营收支决算情况表</t>
  </si>
  <si>
    <t xml:space="preserve">            单位：万元</t>
  </si>
  <si>
    <t>项目</t>
  </si>
  <si>
    <t xml:space="preserve">
预算数</t>
  </si>
  <si>
    <t xml:space="preserve">
调整预算数</t>
  </si>
  <si>
    <t>为预算数的%</t>
  </si>
  <si>
    <t>比2016年决算数+-%</t>
  </si>
  <si>
    <t>（一）利润收入</t>
  </si>
  <si>
    <t>（一）社会保障和就业支出</t>
  </si>
  <si>
    <t>（二）股利、股息收入</t>
  </si>
  <si>
    <t>（二）国有资本预算支出</t>
  </si>
  <si>
    <t>（三）产权转让收入</t>
  </si>
  <si>
    <t xml:space="preserve">   解决历史遗留问题及改革成本支出</t>
  </si>
  <si>
    <t>（四）清算收入</t>
  </si>
  <si>
    <t xml:space="preserve">   国有企业资本金注入</t>
  </si>
  <si>
    <t>（五）其他国有资本经营收入</t>
  </si>
  <si>
    <t xml:space="preserve">   国有企业政策性补贴</t>
  </si>
  <si>
    <t xml:space="preserve">   其他国有资本经营预算支出</t>
  </si>
  <si>
    <t>一、本年收入合计</t>
  </si>
  <si>
    <t>一、本年支出合计</t>
  </si>
  <si>
    <t>二、转移性收入</t>
  </si>
  <si>
    <t>二、转移性支出</t>
  </si>
  <si>
    <t>上年结转</t>
  </si>
  <si>
    <t xml:space="preserve">   调出国有资本经营预算</t>
  </si>
  <si>
    <t xml:space="preserve">   结转下年</t>
  </si>
  <si>
    <t>注：2018年定安未编国有资本经营收支决算</t>
  </si>
  <si>
    <t>表17</t>
  </si>
  <si>
    <t>2018年度海南省定安县本级国有资本经营收支决算表</t>
  </si>
  <si>
    <t xml:space="preserve">                 单位：万元</t>
  </si>
  <si>
    <t>比2016年决算数
+-%</t>
  </si>
  <si>
    <t>（一）解决历史遗留问题及改革成本支出</t>
  </si>
  <si>
    <t xml:space="preserve">      有色冶金采掘企业利润收入</t>
  </si>
  <si>
    <t>　　国有企业办职教幼教补助支出</t>
  </si>
  <si>
    <t xml:space="preserve">      运输企业利润收入</t>
  </si>
  <si>
    <t>　　国有企业棚户区改造支出</t>
  </si>
  <si>
    <t xml:space="preserve">      投资服务企业利润收入</t>
  </si>
  <si>
    <t>　　国有企业改革成本支出</t>
  </si>
  <si>
    <t xml:space="preserve">      建筑施工企业利润收入</t>
  </si>
  <si>
    <t>（二）国有企业资本金注入</t>
  </si>
  <si>
    <t xml:space="preserve">      农林牧渔企业利润收入</t>
  </si>
  <si>
    <t>　　国有经济结构调整支出</t>
  </si>
  <si>
    <t xml:space="preserve">      教育文化广播企业利润收入</t>
  </si>
  <si>
    <t>　　其他国有企业资本金注入</t>
  </si>
  <si>
    <t xml:space="preserve">      其他国有资本经营预算企业利润收入</t>
  </si>
  <si>
    <t>（三）其他国有资本经营预算支出(款)</t>
  </si>
  <si>
    <t>　　其他国有资本经营预算支出(项)</t>
  </si>
  <si>
    <t xml:space="preserve">      国有控股公司股利、股息收入</t>
  </si>
  <si>
    <t xml:space="preserve">      国有参股公司股利、股息收入</t>
  </si>
  <si>
    <t xml:space="preserve">  上年结余</t>
  </si>
  <si>
    <t xml:space="preserve">   年终结余</t>
  </si>
  <si>
    <t>表18</t>
  </si>
  <si>
    <t>2018年度海南省定安县本级国有资本经营收入明细表</t>
  </si>
  <si>
    <t xml:space="preserve"> 决算数</t>
  </si>
  <si>
    <t>国有资本经营收入</t>
  </si>
  <si>
    <t xml:space="preserve">  利润收入</t>
  </si>
  <si>
    <t xml:space="preserve">      ......</t>
  </si>
  <si>
    <t>表19</t>
  </si>
  <si>
    <t>2018年度海南省定安县本级国有资本经营支出明细表</t>
  </si>
  <si>
    <t>国有资本经营预算支出</t>
  </si>
  <si>
    <t xml:space="preserve">  社会保障和就业支出</t>
  </si>
  <si>
    <t xml:space="preserve">   补充全国社会保障基金</t>
  </si>
  <si>
    <t xml:space="preserve">      国有资本经营预算补充社保基金支出</t>
  </si>
  <si>
    <t xml:space="preserve"> 国有资本经营预算支出</t>
  </si>
  <si>
    <t xml:space="preserve">  解决历史遗留问题及改革成本支</t>
  </si>
  <si>
    <t xml:space="preserve">     厂办大集体改革支出</t>
  </si>
  <si>
    <t xml:space="preserve">     三供一业"移交补助</t>
  </si>
  <si>
    <t xml:space="preserve">     国有企业办职教幼教补助支</t>
  </si>
  <si>
    <t>表20</t>
  </si>
  <si>
    <t>2019年度海南省定安县社会保险基金收支情况表</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</si>
  <si>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</si>
  <si>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</si>
  <si>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</si>
  <si>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</si>
  <si>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</si>
  <si>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</si>
  <si>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</si>
  <si>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一、收入</t>
  </si>
  <si>
    <t xml:space="preserve">   其中:保险费收入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</si>
  <si>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</si>
  <si>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</si>
  <si>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</si>
  <si>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</si>
  <si>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</si>
  <si>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</si>
  <si>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</si>
  <si>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</si>
  <si>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</si>
  <si>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</si>
  <si>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三、本年收支结余</t>
  </si>
  <si>
    <t>四、年末滚存结余</t>
  </si>
  <si>
    <t>表21</t>
  </si>
  <si>
    <t>2019年度海南省定安县本级社会保险基金收支决算表</t>
  </si>
  <si>
    <t>表22</t>
  </si>
  <si>
    <t>2019年度海南省定安县本级社会保险基金收入决算明细表</t>
  </si>
  <si>
    <t>2016年
决算数</t>
  </si>
  <si>
    <t>比预算数+-</t>
  </si>
  <si>
    <t>为预算%</t>
  </si>
  <si>
    <t>一、企业职工基本养老保险基金收入</t>
  </si>
  <si>
    <t xml:space="preserve">    其中：（一）基本养老保险费收入</t>
  </si>
  <si>
    <t xml:space="preserve">         （二）财政补贴收入</t>
  </si>
  <si>
    <t>二、机关事业单位基本养老保险基金收入</t>
  </si>
  <si>
    <t>三、城乡居民基本养老保险基金收入</t>
  </si>
  <si>
    <t xml:space="preserve">   其中：（一）个人缴费收入</t>
  </si>
  <si>
    <t xml:space="preserve">        （二）政府补贴收入</t>
  </si>
  <si>
    <t>四、城镇职工基本医疗保险基金收入</t>
  </si>
  <si>
    <t xml:space="preserve">    其中：（一）基本医疗保险费收入</t>
  </si>
  <si>
    <t xml:space="preserve">         （二）政府补贴收入</t>
  </si>
  <si>
    <t>五、城乡居民基本医疗保险基金收入</t>
  </si>
  <si>
    <t xml:space="preserve">    其中：（一）缴费收入</t>
  </si>
  <si>
    <t xml:space="preserve">         （二）政府资助收入</t>
  </si>
  <si>
    <t>六、新型农村合作医疗基金收入</t>
  </si>
  <si>
    <t xml:space="preserve">   其中：（一）缴费收入</t>
  </si>
  <si>
    <t xml:space="preserve">        （二）政府资助收入</t>
  </si>
  <si>
    <t>七、城镇居民基本医疗保险基金收入</t>
  </si>
  <si>
    <t>八、工伤保险基金收入</t>
  </si>
  <si>
    <t>九、失业保险基金收入</t>
  </si>
  <si>
    <t>十、生育保险基金收入</t>
  </si>
  <si>
    <t>表23</t>
  </si>
  <si>
    <t>2019年度海南省定安县本级社会保险基金支出决算明细表</t>
  </si>
  <si>
    <t>一、企业职工基本养老保险基金支出</t>
  </si>
  <si>
    <t xml:space="preserve">    其中：基本养老金支出</t>
  </si>
  <si>
    <t>二、机关事业单位基本养老保险基金支出</t>
  </si>
  <si>
    <t>三、城乡居民基本养老保险基金支出</t>
  </si>
  <si>
    <t xml:space="preserve">   其中：（一）基础养老金支出</t>
  </si>
  <si>
    <t xml:space="preserve">        （二）个人账户养老金支出</t>
  </si>
  <si>
    <t>四、城镇职工基本医疗保险基金支出</t>
  </si>
  <si>
    <t xml:space="preserve">    其中：基本医疗保险待遇支出</t>
  </si>
  <si>
    <t>五、城乡居民基本医疗保险基金支出</t>
  </si>
  <si>
    <t>六、新型农村合作医疗基金支出</t>
  </si>
  <si>
    <t>七、城镇居民基本医疗保险基金支出</t>
  </si>
  <si>
    <t>八、工伤保险基金支出</t>
  </si>
  <si>
    <t>九、失业保险基金支出</t>
  </si>
  <si>
    <t>十、生育保险基金支出</t>
  </si>
  <si>
    <t>表24</t>
  </si>
  <si>
    <t>2018年度海南省定安县地方政府债务余额情况表</t>
  </si>
  <si>
    <t>上年末地方政府债务余额</t>
  </si>
  <si>
    <t xml:space="preserve">  一般债务</t>
  </si>
  <si>
    <t xml:space="preserve">  专项债务</t>
  </si>
  <si>
    <t>本年地方政府债务余额限额</t>
  </si>
  <si>
    <t>本年地方政府债务(转贷)收入</t>
  </si>
  <si>
    <t>本年地方政府债务还本支出</t>
  </si>
  <si>
    <t>年末地方政府债务余额</t>
  </si>
  <si>
    <t>收入支出决算总表</t>
  </si>
  <si>
    <t>财决01表</t>
  </si>
  <si>
    <t>编制单位：海南省定安县2019年度部门决算汇总</t>
  </si>
  <si>
    <t>2019年度</t>
  </si>
  <si>
    <t>金额单位：万元</t>
  </si>
  <si>
    <t>收入</t>
  </si>
  <si>
    <t>支出</t>
  </si>
  <si>
    <t>行次</t>
  </si>
  <si>
    <t>年初预算数</t>
  </si>
  <si>
    <t>项目(按功能分类)</t>
  </si>
  <si>
    <t>项目(按支出性质和经济分类)</t>
  </si>
  <si>
    <t>栏次</t>
  </si>
  <si>
    <t>1</t>
  </si>
  <si>
    <t>2</t>
  </si>
  <si>
    <t>3</t>
  </si>
  <si>
    <t>4</t>
  </si>
  <si>
    <t>5</t>
  </si>
  <si>
    <t>6</t>
  </si>
  <si>
    <t>7</t>
  </si>
  <si>
    <t>8</t>
  </si>
  <si>
    <t>9</t>
  </si>
  <si>
    <t>一、一般公共预算财政拨款收入</t>
  </si>
  <si>
    <t>31</t>
  </si>
  <si>
    <t>一、基本支出</t>
  </si>
  <si>
    <t>56</t>
  </si>
  <si>
    <t>二、政府性基金预算财政拨款收入</t>
  </si>
  <si>
    <t>32</t>
  </si>
  <si>
    <t xml:space="preserve">      人员经费</t>
  </si>
  <si>
    <t>57</t>
  </si>
  <si>
    <t>三、上级补助收入</t>
  </si>
  <si>
    <t>33</t>
  </si>
  <si>
    <t xml:space="preserve">      日常公用经费</t>
  </si>
  <si>
    <t>58</t>
  </si>
  <si>
    <t>四、事业收入</t>
  </si>
  <si>
    <t>34</t>
  </si>
  <si>
    <t>二、项目支出</t>
  </si>
  <si>
    <t>59</t>
  </si>
  <si>
    <t>五、经营收入</t>
  </si>
  <si>
    <t>35</t>
  </si>
  <si>
    <t xml:space="preserve">    其中：基本建设类项目</t>
  </si>
  <si>
    <t>60</t>
  </si>
  <si>
    <t>六、附属单位上缴收入</t>
  </si>
  <si>
    <t>36</t>
  </si>
  <si>
    <t>三、上缴上级支出</t>
  </si>
  <si>
    <t>61</t>
  </si>
  <si>
    <t>七、其他收入</t>
  </si>
  <si>
    <t>37</t>
  </si>
  <si>
    <t>四、经营支出</t>
  </si>
  <si>
    <t>62</t>
  </si>
  <si>
    <t>38</t>
  </si>
  <si>
    <t>五、对附属单位补助支出</t>
  </si>
  <si>
    <t>63</t>
  </si>
  <si>
    <t>39</t>
  </si>
  <si>
    <t>64</t>
  </si>
  <si>
    <t>10</t>
  </si>
  <si>
    <t>40</t>
  </si>
  <si>
    <t>65</t>
  </si>
  <si>
    <t>11</t>
  </si>
  <si>
    <t>41</t>
  </si>
  <si>
    <t>经济分类支出合计</t>
  </si>
  <si>
    <t>66</t>
  </si>
  <si>
    <t>—</t>
  </si>
  <si>
    <t>12</t>
  </si>
  <si>
    <t>42</t>
  </si>
  <si>
    <t>一、工资福利支出</t>
  </si>
  <si>
    <t>67</t>
  </si>
  <si>
    <t>13</t>
  </si>
  <si>
    <t>43</t>
  </si>
  <si>
    <t>二、商品和服务支出</t>
  </si>
  <si>
    <t>68</t>
  </si>
  <si>
    <t>14</t>
  </si>
  <si>
    <t>44</t>
  </si>
  <si>
    <t>三、对个人和家庭的补助</t>
  </si>
  <si>
    <t>69</t>
  </si>
  <si>
    <t>15</t>
  </si>
  <si>
    <t>45</t>
  </si>
  <si>
    <t>四、债务利息及费用支出</t>
  </si>
  <si>
    <t>70</t>
  </si>
  <si>
    <t>16</t>
  </si>
  <si>
    <t>46</t>
  </si>
  <si>
    <t>五、资本性支出（基本建设）</t>
  </si>
  <si>
    <t>71</t>
  </si>
  <si>
    <t>17</t>
  </si>
  <si>
    <t>47</t>
  </si>
  <si>
    <t>六、资本性支出</t>
  </si>
  <si>
    <t>72</t>
  </si>
  <si>
    <t>18</t>
  </si>
  <si>
    <t>48</t>
  </si>
  <si>
    <t>七、对企业补助（基本建设）</t>
  </si>
  <si>
    <t>73</t>
  </si>
  <si>
    <t>19</t>
  </si>
  <si>
    <t>49</t>
  </si>
  <si>
    <t>八、对企业补助</t>
  </si>
  <si>
    <t>74</t>
  </si>
  <si>
    <t>20</t>
  </si>
  <si>
    <t>50</t>
  </si>
  <si>
    <t>九、对社会保障基金补助</t>
  </si>
  <si>
    <t>75</t>
  </si>
  <si>
    <t>21</t>
  </si>
  <si>
    <t>51</t>
  </si>
  <si>
    <t>十、其他支出</t>
  </si>
  <si>
    <t>76</t>
  </si>
  <si>
    <t>22</t>
  </si>
  <si>
    <t>二十二、其他支出</t>
  </si>
  <si>
    <t>52</t>
  </si>
  <si>
    <t>77</t>
  </si>
  <si>
    <t>23</t>
  </si>
  <si>
    <t>二十三、债务还本支出</t>
  </si>
  <si>
    <t>53</t>
  </si>
  <si>
    <t>78</t>
  </si>
  <si>
    <t>24</t>
  </si>
  <si>
    <t>54</t>
  </si>
  <si>
    <t>79</t>
  </si>
  <si>
    <t>25</t>
  </si>
  <si>
    <t>55</t>
  </si>
  <si>
    <t>80</t>
  </si>
  <si>
    <t>本年收入合计</t>
  </si>
  <si>
    <t>26</t>
  </si>
  <si>
    <t>本年支出合计</t>
  </si>
  <si>
    <t>81</t>
  </si>
  <si>
    <t xml:space="preserve">    用事业基金弥补收支差额</t>
  </si>
  <si>
    <t>27</t>
  </si>
  <si>
    <t xml:space="preserve">    结余分配</t>
  </si>
  <si>
    <t>82</t>
  </si>
  <si>
    <t xml:space="preserve">    年初结转和结余</t>
  </si>
  <si>
    <t>28</t>
  </si>
  <si>
    <t xml:space="preserve">    年末结转和结余</t>
  </si>
  <si>
    <t>83</t>
  </si>
  <si>
    <t>29</t>
  </si>
  <si>
    <t>84</t>
  </si>
  <si>
    <t>总计</t>
  </si>
  <si>
    <t>30</t>
  </si>
  <si>
    <t>85</t>
  </si>
  <si>
    <t>注：本套决算报表中刷绿色单元格为自动取数生成，不需人工录入数据。</t>
  </si>
  <si>
    <t>— 1 —</t>
  </si>
  <si>
    <t>表26</t>
  </si>
  <si>
    <t>定安县部门收入决算总表</t>
  </si>
  <si>
    <r>
      <rPr>
        <sz val="10"/>
        <color indexed="8"/>
        <rFont val="Arial"/>
        <charset val="0"/>
      </rPr>
      <t>2019</t>
    </r>
    <r>
      <rPr>
        <sz val="10"/>
        <color indexed="8"/>
        <rFont val="宋体"/>
        <charset val="0"/>
      </rPr>
      <t>年度</t>
    </r>
  </si>
  <si>
    <t>单位名称</t>
  </si>
  <si>
    <t>一般公共预算财政拨款收入</t>
  </si>
  <si>
    <t>政府性基金预算财政拨款收入</t>
  </si>
  <si>
    <t>上级补助收入</t>
  </si>
  <si>
    <t>事业收入</t>
  </si>
  <si>
    <t>经营收入</t>
  </si>
  <si>
    <t>附属单位上缴收入</t>
  </si>
  <si>
    <t>其他收入</t>
  </si>
  <si>
    <t>定安县食品药品稽查大队</t>
  </si>
  <si>
    <t>定安县水利管理服务中心（本级）</t>
  </si>
  <si>
    <t>定安县堤防管理所</t>
  </si>
  <si>
    <t>定安县扶贫工作办公室</t>
  </si>
  <si>
    <t>定安县农业综合开发办公室</t>
  </si>
  <si>
    <t>定安县渔业局</t>
  </si>
  <si>
    <t>定安县林业发展服务中心（本级）</t>
  </si>
  <si>
    <t>定安县金鸡岭林场</t>
  </si>
  <si>
    <t>定安县农业局（本级）</t>
  </si>
  <si>
    <t>定安县供销合作联社</t>
  </si>
  <si>
    <t>定安县农林科学研究所</t>
  </si>
  <si>
    <t>定安县畜牧兽医服务中心（本级）</t>
  </si>
  <si>
    <t>定安县动物卫生监督所</t>
  </si>
  <si>
    <t>定安县农业机械化管理局</t>
  </si>
  <si>
    <t>定安县农业综合行政执法大队</t>
  </si>
  <si>
    <t>定安县农业技术推广中心</t>
  </si>
  <si>
    <t>定安县民政局</t>
  </si>
  <si>
    <t>定安县爱国卫生运动委员会办公室</t>
  </si>
  <si>
    <t>定安县残疾人联合会</t>
  </si>
  <si>
    <t>定安县机构编制委员会办公室</t>
  </si>
  <si>
    <t>定安县人力资源和社会保障局（本级）</t>
  </si>
  <si>
    <t>定安县劳动人事争议仲裁院</t>
  </si>
  <si>
    <t>定安县社会保险事业局</t>
  </si>
  <si>
    <t>定安县就业局</t>
  </si>
  <si>
    <t>定安县农村社会养老保险局</t>
  </si>
  <si>
    <t>定安县劳动保障监察大队</t>
  </si>
  <si>
    <t>定安县疾病预防控制中心</t>
  </si>
  <si>
    <t>定安县妇幼保健院</t>
  </si>
  <si>
    <t>定安县人民医院</t>
  </si>
  <si>
    <t>定安县计划生育服务中心</t>
  </si>
  <si>
    <t>定安县永丰卫生院</t>
  </si>
  <si>
    <t>定安县富文卫生院</t>
  </si>
  <si>
    <t>定安县翰林卫生院</t>
  </si>
  <si>
    <t>定安县定城镇卫生院</t>
  </si>
  <si>
    <t>定安县坡寨卫生院</t>
  </si>
  <si>
    <t>定安县龙州卫生院</t>
  </si>
  <si>
    <t>定安县居丁卫生院</t>
  </si>
  <si>
    <t>定安县雷鸣卫生院</t>
  </si>
  <si>
    <t>定安县新竹中心卫生院</t>
  </si>
  <si>
    <t>定安县岭口中心卫生院</t>
  </si>
  <si>
    <t>定安县仙沟卫生院</t>
  </si>
  <si>
    <t>定安县龙河卫生院</t>
  </si>
  <si>
    <t>定安县龙门中心卫生院</t>
  </si>
  <si>
    <t>定安县黄竹卫生院</t>
  </si>
  <si>
    <t>定安县潭禄医院</t>
  </si>
  <si>
    <t>定安县中医院</t>
  </si>
  <si>
    <t>定安县新型农村合作医疗管理办公室</t>
  </si>
  <si>
    <t>定安县卫生监督所</t>
  </si>
  <si>
    <t>中共定安县委组织部（本级）</t>
  </si>
  <si>
    <t>中共定安县委组织部党员电化教育中心</t>
  </si>
  <si>
    <t>中共定安县委组织部干部信息管理办公室</t>
  </si>
  <si>
    <t>中共定安县委统一战线工作部</t>
  </si>
  <si>
    <t>中共定安县委老干部局</t>
  </si>
  <si>
    <t>定安县信访局</t>
  </si>
  <si>
    <t>中国共产党定安县纪律检查委员会</t>
  </si>
  <si>
    <t>定安县人民政府办公室</t>
  </si>
  <si>
    <t>定安县财政局（本级）</t>
  </si>
  <si>
    <t>定安县财政信息中心</t>
  </si>
  <si>
    <t>定安县财政国库支付局</t>
  </si>
  <si>
    <t>定安县粮食局</t>
  </si>
  <si>
    <t>定安县审计局</t>
  </si>
  <si>
    <t>定安县统计局</t>
  </si>
  <si>
    <t>定安县政协办公室</t>
  </si>
  <si>
    <t>定安县人民代表大会常务委员会办公室</t>
  </si>
  <si>
    <t>定安县总工会</t>
  </si>
  <si>
    <t>中共定安县委宣传部</t>
  </si>
  <si>
    <t>中国共产主义青年团定安县委员会</t>
  </si>
  <si>
    <t>定安县文学艺术界联合会</t>
  </si>
  <si>
    <t>定安县工商业联合会</t>
  </si>
  <si>
    <t>定安县交通运输局（本级）</t>
  </si>
  <si>
    <t>定安县地方公路管理站</t>
  </si>
  <si>
    <t>定安县交通管理总站</t>
  </si>
  <si>
    <t>定安县发展和改革委员会</t>
  </si>
  <si>
    <t>定安县塔岭工业园区管理委员会</t>
  </si>
  <si>
    <t>定安县南丽湖旅游区管理委员会</t>
  </si>
  <si>
    <t>中共定安县委党校</t>
  </si>
  <si>
    <t>定安县地震局</t>
  </si>
  <si>
    <t>定安县档案局</t>
  </si>
  <si>
    <t>中共定安县委党史研究室</t>
  </si>
  <si>
    <t>定安县直属机关事务管理局</t>
  </si>
  <si>
    <t>定安县新闻办公室</t>
  </si>
  <si>
    <t>定安县人民政府政务服务中心</t>
  </si>
  <si>
    <t>定安县城乡综合执法二队</t>
  </si>
  <si>
    <t>定安县环境卫生管理站</t>
  </si>
  <si>
    <t>定安县城乡综合执法一队</t>
  </si>
  <si>
    <t>定安县园林绿化管理站</t>
  </si>
  <si>
    <t>定安县综合行政执法局本级</t>
  </si>
  <si>
    <t>定安县教育局（本级）</t>
  </si>
  <si>
    <t>定安县平和思源实验学校</t>
  </si>
  <si>
    <t>定安县定城镇中心幼儿园</t>
  </si>
  <si>
    <t>定安县黄竹镇中心幼儿园</t>
  </si>
  <si>
    <t>定安县翰林镇中心幼儿园</t>
  </si>
  <si>
    <t>定安县龙河镇中心幼儿园</t>
  </si>
  <si>
    <t>定安县龙门镇中心幼儿园</t>
  </si>
  <si>
    <t>定安县定城镇中心学校</t>
  </si>
  <si>
    <t>定安县雷鸣镇中心学校</t>
  </si>
  <si>
    <t>定安县城南中学</t>
  </si>
  <si>
    <t>定安县富文镇中心学校</t>
  </si>
  <si>
    <t>定安县定南中学</t>
  </si>
  <si>
    <t>定安县第三小学</t>
  </si>
  <si>
    <t>定安县教育教学研究培训中心</t>
  </si>
  <si>
    <t>定安县龙河镇中心学校</t>
  </si>
  <si>
    <t>定安县龙塘中学</t>
  </si>
  <si>
    <t>定安县永丰学校</t>
  </si>
  <si>
    <t>定安县泓基幼儿园</t>
  </si>
  <si>
    <t>定安县机关幼儿园</t>
  </si>
  <si>
    <t>定安县龙州中心小学</t>
  </si>
  <si>
    <t>定安县翰林初级中学</t>
  </si>
  <si>
    <t>定安县新竹初级中学</t>
  </si>
  <si>
    <t>定安县岭口初级中学</t>
  </si>
  <si>
    <t>定安县龙门镇中心学校</t>
  </si>
  <si>
    <t>定安县第一小学</t>
  </si>
  <si>
    <t>定安县雷鸣初级中学</t>
  </si>
  <si>
    <t>定安县黄竹镇中心学校</t>
  </si>
  <si>
    <t>定安县第二小学</t>
  </si>
  <si>
    <t>定安县富文镇坡寨学校</t>
  </si>
  <si>
    <t>定安县翰林镇中心学校</t>
  </si>
  <si>
    <t>定安县岭口镇中心学校</t>
  </si>
  <si>
    <t>定安县居丁初级中学</t>
  </si>
  <si>
    <t>定安县定安中学</t>
  </si>
  <si>
    <t>定安县新竹镇中心学校</t>
  </si>
  <si>
    <t>定安县龙湖镇中心学校</t>
  </si>
  <si>
    <t>定安县仙沟思源实验学校</t>
  </si>
  <si>
    <t>定安县职业技术学校</t>
  </si>
  <si>
    <t>定安县中瑞学校</t>
  </si>
  <si>
    <t>定安县南海学校</t>
  </si>
  <si>
    <t>定安县金鸡岭学校</t>
  </si>
  <si>
    <t>定安县实验中学</t>
  </si>
  <si>
    <t>定安县青少年活动中心</t>
  </si>
  <si>
    <t>定安县雷鸣镇中心幼儿园</t>
  </si>
  <si>
    <t>定安县新竹镇中心幼儿园</t>
  </si>
  <si>
    <t>定安县龙湖镇中心幼儿园</t>
  </si>
  <si>
    <t>定安县第四小学</t>
  </si>
  <si>
    <t>定安县司法局</t>
  </si>
  <si>
    <t>定安县公安局（本级）</t>
  </si>
  <si>
    <t>定安县拘留所</t>
  </si>
  <si>
    <t>定安县公安局交通管理大队</t>
  </si>
  <si>
    <t>定安县看守所</t>
  </si>
  <si>
    <t>中共定安县委政法委员会（本级）</t>
  </si>
  <si>
    <t>定安县住房和城乡建设局（本级）</t>
  </si>
  <si>
    <t>定安县住房保障与房产管理局</t>
  </si>
  <si>
    <t>定安县建设工程质量安全监督站</t>
  </si>
  <si>
    <t>定安县旅游和文化广电体育局（本级）</t>
  </si>
  <si>
    <t>定安县文化馆</t>
  </si>
  <si>
    <t>定安县图书馆</t>
  </si>
  <si>
    <t>定安县博物馆</t>
  </si>
  <si>
    <t>定安县广播电视台</t>
  </si>
  <si>
    <t>定安县征地办公室</t>
  </si>
  <si>
    <t>定安县土地开发整理储备中心</t>
  </si>
  <si>
    <t>定安县国土资源局（本级）</t>
  </si>
  <si>
    <t>定安县不动产登记中心</t>
  </si>
  <si>
    <t>中共定安县委办公室（本级）</t>
  </si>
  <si>
    <t>中共定安县委总值班室</t>
  </si>
  <si>
    <t>定安县工业信息和科学技术局</t>
  </si>
  <si>
    <t>定安县妇女联合会</t>
  </si>
  <si>
    <t>定安县科学技术协会</t>
  </si>
  <si>
    <t>定安县环境监测站</t>
  </si>
  <si>
    <t>定安县生态环境保护局（本级）</t>
  </si>
  <si>
    <t>定安县规划委员会</t>
  </si>
  <si>
    <t>定安县定城镇人民政府（本级）</t>
  </si>
  <si>
    <t>定安县定城镇农业服务中心</t>
  </si>
  <si>
    <t>定安县定城镇社会事务服务中心</t>
  </si>
  <si>
    <t>定安县定城镇财政所</t>
  </si>
  <si>
    <t>定安县富文镇人民政府（本级）</t>
  </si>
  <si>
    <t>定安县富文镇农业服务中心</t>
  </si>
  <si>
    <t>定安县富文镇社会事务服务中心</t>
  </si>
  <si>
    <t>定安县富文镇财政所</t>
  </si>
  <si>
    <t>定安县翰林镇人民政府（本级）</t>
  </si>
  <si>
    <t>定安县翰林镇农业服务中心</t>
  </si>
  <si>
    <t>定安县翰林镇社会事务服务中心</t>
  </si>
  <si>
    <t>定安县翰林镇财政所</t>
  </si>
  <si>
    <t>定安县黄竹镇农业服务中心</t>
  </si>
  <si>
    <t>定安县黄竹镇社会事务服务中心</t>
  </si>
  <si>
    <t>定安县黄竹镇人民政府（本级）</t>
  </si>
  <si>
    <t>定安县黄竹镇财政所</t>
  </si>
  <si>
    <t>定安县雷鸣镇人民政府（本级）</t>
  </si>
  <si>
    <t>定安县雷鸣镇农业服务中心</t>
  </si>
  <si>
    <t>定安县雷鸣镇社会事务服务中心</t>
  </si>
  <si>
    <t>定安县雷鸣镇财政所</t>
  </si>
  <si>
    <t>定安县岭口镇人民政府（本级）</t>
  </si>
  <si>
    <t>定安县岭口镇社会事务服务中心</t>
  </si>
  <si>
    <t>定安县岭口镇农业服务中心</t>
  </si>
  <si>
    <t>定安县岭口镇财政所</t>
  </si>
  <si>
    <t>定安县龙河镇人民政府（本级）</t>
  </si>
  <si>
    <t>定安县龙河镇社会事务服务中心</t>
  </si>
  <si>
    <t>定安县龙河镇农业服务中心</t>
  </si>
  <si>
    <t>定安县龙河镇财政所</t>
  </si>
  <si>
    <t>定安县龙湖镇人民政府（本级）</t>
  </si>
  <si>
    <t>定安县龙湖镇社会事务服务中心</t>
  </si>
  <si>
    <t>定安县龙湖镇农业服务中心</t>
  </si>
  <si>
    <t>定安县龙湖镇财政所</t>
  </si>
  <si>
    <t>定安县龙门镇人民政府（本级）</t>
  </si>
  <si>
    <t>定安县龙门镇农业服务中心</t>
  </si>
  <si>
    <t>定安县龙门镇社会事务服务中心</t>
  </si>
  <si>
    <t>定安县龙门镇财政所</t>
  </si>
  <si>
    <t>定安县新竹镇人民政府（本级）</t>
  </si>
  <si>
    <t>定安县新竹镇农业服务中心</t>
  </si>
  <si>
    <t>定安县新竹镇社会事务服务中心</t>
  </si>
  <si>
    <t>定安县新竹镇财政所</t>
  </si>
  <si>
    <t>定安县退役军人事务局</t>
  </si>
  <si>
    <t>定安县医疗保障局</t>
  </si>
  <si>
    <t>定安县市场监督管理局</t>
  </si>
  <si>
    <t>定安县岭口镇中心幼儿园</t>
  </si>
  <si>
    <t>定安县行政审批服务局</t>
  </si>
  <si>
    <t>中共定安县委直属机关工作委员会</t>
  </si>
  <si>
    <t>定安县卫生健康委员会（本级）</t>
  </si>
  <si>
    <t>定安县应急管理局</t>
  </si>
  <si>
    <t>表27</t>
  </si>
  <si>
    <t>定安县部门支出决算总表</t>
  </si>
  <si>
    <t>基本支出</t>
  </si>
  <si>
    <t>项目支出</t>
  </si>
  <si>
    <t>上缴上级支出</t>
  </si>
  <si>
    <t>经营支出</t>
  </si>
  <si>
    <t>对附属单位补助支出</t>
  </si>
  <si>
    <t>表28</t>
  </si>
  <si>
    <t>定安县部门一般公共预算财政拨款支出决算表</t>
  </si>
  <si>
    <t>表29</t>
  </si>
  <si>
    <t>2019年定安县“三公”等经费统计表</t>
  </si>
  <si>
    <t>项  目</t>
  </si>
  <si>
    <t>统计数</t>
  </si>
  <si>
    <t>栏  次</t>
  </si>
  <si>
    <t>一、“三公”经费支出</t>
  </si>
  <si>
    <t>二、机关运行经费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</si>
  <si>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</si>
  <si>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</si>
  <si>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</si>
  <si>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</si>
  <si>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</si>
  <si>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 xml:space="preserve">      （1）公务用车购置费</t>
  </si>
  <si>
    <t>三、国有资产占用情况</t>
  </si>
  <si>
    <t xml:space="preserve">      （2）公务用车运行维护费</t>
  </si>
  <si>
    <t xml:space="preserve">  （一）公务用车（辆）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</si>
  <si>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</si>
  <si>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</si>
  <si>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</si>
  <si>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</si>
  <si>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</si>
  <si>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</si>
  <si>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</si>
  <si>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</si>
  <si>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 xml:space="preserve">  （二）相关统计数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</si>
  <si>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</si>
  <si>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</si>
  <si>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</si>
  <si>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</si>
  <si>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</si>
  <si>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</si>
  <si>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</si>
  <si>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</si>
  <si>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 xml:space="preserve">  （二）单价50万元（含）以上的通用设备（台、套…）</t>
  </si>
  <si>
    <t xml:space="preserve">     5．国内公务接待批次（个）</t>
  </si>
  <si>
    <t xml:space="preserve">  （三）单价100万元（含）以上的专用设备（台、套…）</t>
  </si>
  <si>
    <t xml:space="preserve">        其中：外事接待批次（个）</t>
  </si>
  <si>
    <t xml:space="preserve">     6．国内公务接待人次（人）</t>
  </si>
  <si>
    <t>　</t>
  </si>
  <si>
    <t xml:space="preserve">        其中：外事接待人次（人）</t>
  </si>
  <si>
    <t xml:space="preserve">     7．国（境）外公务接待批次（个）</t>
  </si>
  <si>
    <t xml:space="preserve">     8．国（境）外公务接待人次（人）</t>
  </si>
  <si>
    <t>注：数据来源于单位填报的部门决算报表。</t>
  </si>
</sst>
</file>

<file path=xl/styles.xml><?xml version="1.0" encoding="utf-8"?>
<styleSheet xmlns="http://schemas.openxmlformats.org/spreadsheetml/2006/main">
  <numFmts count="16">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0.000%"/>
    <numFmt numFmtId="177" formatCode="0_ "/>
    <numFmt numFmtId="178" formatCode="#,##0.0_ "/>
    <numFmt numFmtId="179" formatCode="#,##0_);[Red]\(#,##0\)"/>
    <numFmt numFmtId="180" formatCode="0.00_);[Red]\(0.00\)"/>
    <numFmt numFmtId="181" formatCode="#,##0.00_ "/>
    <numFmt numFmtId="182" formatCode="#,##0.00_);[Red]\(#,##0.00\)"/>
    <numFmt numFmtId="183" formatCode="0.00_ "/>
    <numFmt numFmtId="184" formatCode="#,##0_ "/>
    <numFmt numFmtId="185" formatCode="0.0%"/>
    <numFmt numFmtId="186" formatCode="0_);[Red]\(0\)"/>
    <numFmt numFmtId="187" formatCode="0.0_ "/>
  </numFmts>
  <fonts count="76">
    <font>
      <sz val="9"/>
      <name val="宋体"/>
      <charset val="134"/>
    </font>
    <font>
      <sz val="10"/>
      <color indexed="8"/>
      <name val="Arial"/>
      <charset val="0"/>
    </font>
    <font>
      <sz val="11"/>
      <color indexed="8"/>
      <name val="宋体"/>
      <charset val="134"/>
    </font>
    <font>
      <b/>
      <sz val="16"/>
      <color indexed="8"/>
      <name val="宋体"/>
      <charset val="134"/>
    </font>
    <font>
      <sz val="10"/>
      <color indexed="8"/>
      <name val="宋体"/>
      <charset val="134"/>
    </font>
    <font>
      <sz val="9"/>
      <color indexed="8"/>
      <name val="宋体"/>
      <charset val="134"/>
    </font>
    <font>
      <sz val="11"/>
      <color indexed="8"/>
      <name val="Arial"/>
      <charset val="0"/>
    </font>
    <font>
      <b/>
      <sz val="16"/>
      <color indexed="8"/>
      <name val="Arial"/>
      <charset val="0"/>
    </font>
    <font>
      <b/>
      <sz val="10"/>
      <color indexed="8"/>
      <name val="宋体"/>
      <charset val="134"/>
    </font>
    <font>
      <b/>
      <sz val="9"/>
      <color indexed="8"/>
      <name val="Arial"/>
      <charset val="0"/>
    </font>
    <font>
      <sz val="9"/>
      <color indexed="8"/>
      <name val="Arial"/>
      <charset val="0"/>
    </font>
    <font>
      <sz val="10"/>
      <color indexed="8"/>
      <name val="宋体"/>
      <charset val="0"/>
    </font>
    <font>
      <b/>
      <sz val="18"/>
      <color indexed="8"/>
      <name val="宋体"/>
      <charset val="134"/>
    </font>
    <font>
      <b/>
      <sz val="18"/>
      <color indexed="8"/>
      <name val="Arial"/>
      <charset val="0"/>
    </font>
    <font>
      <b/>
      <sz val="10"/>
      <color indexed="8"/>
      <name val="Arial"/>
      <charset val="0"/>
    </font>
    <font>
      <sz val="22"/>
      <color indexed="8"/>
      <name val="宋体"/>
      <charset val="0"/>
    </font>
    <font>
      <sz val="12"/>
      <color indexed="8"/>
      <name val="宋体"/>
      <charset val="0"/>
    </font>
    <font>
      <sz val="11"/>
      <color indexed="8"/>
      <name val="宋体"/>
      <charset val="0"/>
    </font>
    <font>
      <b/>
      <sz val="11"/>
      <color indexed="8"/>
      <name val="宋体"/>
      <charset val="0"/>
    </font>
    <font>
      <b/>
      <sz val="10"/>
      <color indexed="8"/>
      <name val="宋体"/>
      <charset val="0"/>
    </font>
    <font>
      <sz val="12"/>
      <name val="宋体"/>
      <charset val="134"/>
    </font>
    <font>
      <sz val="11"/>
      <name val="宋体"/>
      <charset val="134"/>
    </font>
    <font>
      <b/>
      <sz val="14"/>
      <name val="宋体"/>
      <charset val="134"/>
    </font>
    <font>
      <b/>
      <sz val="11"/>
      <color indexed="8"/>
      <name val="宋体"/>
      <charset val="134"/>
    </font>
    <font>
      <sz val="10"/>
      <name val="宋体"/>
      <charset val="134"/>
    </font>
    <font>
      <b/>
      <sz val="11"/>
      <name val="黑体"/>
      <charset val="134"/>
    </font>
    <font>
      <b/>
      <sz val="11"/>
      <name val="宋体"/>
      <charset val="134"/>
    </font>
    <font>
      <b/>
      <sz val="12"/>
      <name val="宋体"/>
      <charset val="134"/>
    </font>
    <font>
      <sz val="12"/>
      <color indexed="8"/>
      <name val="宋体"/>
      <charset val="134"/>
    </font>
    <font>
      <b/>
      <sz val="10"/>
      <name val="宋体"/>
      <charset val="134"/>
    </font>
    <font>
      <b/>
      <sz val="16"/>
      <name val="宋体"/>
      <charset val="134"/>
    </font>
    <font>
      <b/>
      <sz val="10"/>
      <name val="黑体"/>
      <charset val="134"/>
    </font>
    <font>
      <b/>
      <sz val="10"/>
      <name val="Arial"/>
      <charset val="0"/>
    </font>
    <font>
      <sz val="10"/>
      <name val="黑体"/>
      <charset val="134"/>
    </font>
    <font>
      <sz val="10.5"/>
      <name val="Times New Roman"/>
      <charset val="0"/>
    </font>
    <font>
      <b/>
      <sz val="9"/>
      <name val="宋体"/>
      <charset val="134"/>
    </font>
    <font>
      <sz val="20"/>
      <name val="宋体"/>
      <charset val="134"/>
    </font>
    <font>
      <sz val="10"/>
      <name val="新宋体"/>
      <charset val="134"/>
    </font>
    <font>
      <b/>
      <sz val="18"/>
      <name val="宋体"/>
      <charset val="134"/>
    </font>
    <font>
      <b/>
      <sz val="20"/>
      <name val="宋体"/>
      <charset val="134"/>
    </font>
    <font>
      <sz val="16"/>
      <name val="宋体"/>
      <charset val="134"/>
    </font>
    <font>
      <b/>
      <sz val="24"/>
      <name val="宋体"/>
      <charset val="134"/>
    </font>
    <font>
      <sz val="36"/>
      <name val="黑体"/>
      <charset val="134"/>
    </font>
    <font>
      <sz val="18"/>
      <name val="宋体"/>
      <charset val="134"/>
    </font>
    <font>
      <sz val="7"/>
      <name val="Small Fonts"/>
      <charset val="0"/>
    </font>
    <font>
      <b/>
      <sz val="11"/>
      <color indexed="63"/>
      <name val="宋体"/>
      <charset val="134"/>
    </font>
    <font>
      <sz val="11"/>
      <color indexed="10"/>
      <name val="宋体"/>
      <charset val="134"/>
    </font>
    <font>
      <sz val="11"/>
      <color indexed="9"/>
      <name val="宋体"/>
      <charset val="134"/>
    </font>
    <font>
      <sz val="11"/>
      <color indexed="58"/>
      <name val="宋体"/>
      <charset val="134"/>
    </font>
    <font>
      <sz val="11"/>
      <color indexed="52"/>
      <name val="宋体"/>
      <charset val="134"/>
    </font>
    <font>
      <b/>
      <sz val="15"/>
      <color indexed="62"/>
      <name val="宋体"/>
      <charset val="134"/>
    </font>
    <font>
      <sz val="11"/>
      <color indexed="20"/>
      <name val="宋体"/>
      <charset val="134"/>
    </font>
    <font>
      <sz val="11"/>
      <color indexed="62"/>
      <name val="宋体"/>
      <charset val="134"/>
    </font>
    <font>
      <sz val="10"/>
      <name val="MS Sans Serif"/>
      <charset val="0"/>
    </font>
    <font>
      <b/>
      <sz val="11"/>
      <color indexed="52"/>
      <name val="宋体"/>
      <charset val="134"/>
    </font>
    <font>
      <b/>
      <sz val="15"/>
      <color indexed="56"/>
      <name val="宋体"/>
      <charset val="134"/>
    </font>
    <font>
      <b/>
      <sz val="18"/>
      <color indexed="62"/>
      <name val="宋体"/>
      <charset val="134"/>
    </font>
    <font>
      <b/>
      <sz val="13"/>
      <color indexed="56"/>
      <name val="宋体"/>
      <charset val="134"/>
    </font>
    <font>
      <b/>
      <sz val="13"/>
      <color indexed="62"/>
      <name val="宋体"/>
      <charset val="134"/>
    </font>
    <font>
      <sz val="12"/>
      <name val="Times New Roman"/>
      <charset val="0"/>
    </font>
    <font>
      <sz val="11"/>
      <color indexed="17"/>
      <name val="宋体"/>
      <charset val="134"/>
    </font>
    <font>
      <sz val="11"/>
      <color indexed="60"/>
      <name val="宋体"/>
      <charset val="134"/>
    </font>
    <font>
      <b/>
      <sz val="11"/>
      <color indexed="56"/>
      <name val="宋体"/>
      <charset val="134"/>
    </font>
    <font>
      <b/>
      <sz val="10"/>
      <name val="MS Sans Serif"/>
      <charset val="0"/>
    </font>
    <font>
      <b/>
      <sz val="11"/>
      <color indexed="62"/>
      <name val="宋体"/>
      <charset val="134"/>
    </font>
    <font>
      <u/>
      <sz val="11"/>
      <color indexed="12"/>
      <name val="宋体"/>
      <charset val="134"/>
    </font>
    <font>
      <b/>
      <sz val="11"/>
      <color indexed="9"/>
      <name val="宋体"/>
      <charset val="134"/>
    </font>
    <font>
      <i/>
      <sz val="11"/>
      <color indexed="23"/>
      <name val="宋体"/>
      <charset val="134"/>
    </font>
    <font>
      <u/>
      <sz val="11"/>
      <color indexed="20"/>
      <name val="宋体"/>
      <charset val="134"/>
    </font>
    <font>
      <b/>
      <sz val="18"/>
      <color indexed="56"/>
      <name val="宋体"/>
      <charset val="134"/>
    </font>
    <font>
      <sz val="11"/>
      <color indexed="20"/>
      <name val="Tahoma"/>
      <charset val="134"/>
    </font>
    <font>
      <sz val="10"/>
      <name val="Helv"/>
      <charset val="0"/>
    </font>
    <font>
      <sz val="11"/>
      <color indexed="17"/>
      <name val="Tahoma"/>
      <charset val="134"/>
    </font>
    <font>
      <sz val="11"/>
      <color indexed="8"/>
      <name val="Tahoma"/>
      <charset val="134"/>
    </font>
    <font>
      <i/>
      <sz val="12"/>
      <color indexed="23"/>
      <name val="宋体"/>
      <charset val="134"/>
    </font>
    <font>
      <sz val="12"/>
      <color indexed="60"/>
      <name val="宋体"/>
      <charset val="134"/>
    </font>
  </fonts>
  <fills count="28">
    <fill>
      <patternFill patternType="none"/>
    </fill>
    <fill>
      <patternFill patternType="gray125"/>
    </fill>
    <fill>
      <patternFill patternType="solid">
        <fgColor indexed="43"/>
        <bgColor indexed="64"/>
      </patternFill>
    </fill>
    <fill>
      <patternFill patternType="solid">
        <fgColor indexed="22"/>
        <bgColor indexed="9"/>
      </patternFill>
    </fill>
    <fill>
      <patternFill patternType="solid">
        <fgColor indexed="1"/>
        <bgColor indexed="64"/>
      </patternFill>
    </fill>
    <fill>
      <patternFill patternType="mediumGray">
        <fgColor indexed="9"/>
      </patternFill>
    </fill>
    <fill>
      <patternFill patternType="solid">
        <fgColor indexed="22"/>
        <bgColor indexed="64"/>
      </patternFill>
    </fill>
    <fill>
      <patternFill patternType="solid">
        <fgColor indexed="9"/>
        <bgColor indexed="64"/>
      </patternFill>
    </fill>
    <fill>
      <patternFill patternType="solid">
        <fgColor indexed="51"/>
        <bgColor indexed="64"/>
      </patternFill>
    </fill>
    <fill>
      <patternFill patternType="solid">
        <fgColor indexed="30"/>
        <bgColor indexed="64"/>
      </patternFill>
    </fill>
    <fill>
      <patternFill patternType="solid">
        <fgColor indexed="42"/>
        <bgColor indexed="64"/>
      </patternFill>
    </fill>
    <fill>
      <patternFill patternType="solid">
        <fgColor indexed="49"/>
        <bgColor indexed="64"/>
      </patternFill>
    </fill>
    <fill>
      <patternFill patternType="solid">
        <fgColor indexed="10"/>
        <bgColor indexed="64"/>
      </patternFill>
    </fill>
    <fill>
      <patternFill patternType="solid">
        <fgColor indexed="26"/>
        <bgColor indexed="64"/>
      </patternFill>
    </fill>
    <fill>
      <patternFill patternType="solid">
        <fgColor indexed="45"/>
        <bgColor indexed="64"/>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solid">
        <fgColor indexed="52"/>
        <bgColor indexed="64"/>
      </patternFill>
    </fill>
    <fill>
      <patternFill patternType="solid">
        <fgColor indexed="27"/>
        <bgColor indexed="64"/>
      </patternFill>
    </fill>
    <fill>
      <patternFill patternType="solid">
        <fgColor indexed="31"/>
        <bgColor indexed="64"/>
      </patternFill>
    </fill>
    <fill>
      <patternFill patternType="solid">
        <fgColor indexed="55"/>
        <bgColor indexed="64"/>
      </patternFill>
    </fill>
    <fill>
      <patternFill patternType="solid">
        <fgColor indexed="29"/>
        <bgColor indexed="64"/>
      </patternFill>
    </fill>
    <fill>
      <patternFill patternType="solid">
        <fgColor indexed="53"/>
        <bgColor indexed="64"/>
      </patternFill>
    </fill>
    <fill>
      <patternFill patternType="solid">
        <fgColor indexed="62"/>
        <bgColor indexed="64"/>
      </patternFill>
    </fill>
    <fill>
      <patternFill patternType="solid">
        <fgColor indexed="36"/>
        <bgColor indexed="64"/>
      </patternFill>
    </fill>
    <fill>
      <patternFill patternType="solid">
        <fgColor indexed="46"/>
        <bgColor indexed="64"/>
      </patternFill>
    </fill>
    <fill>
      <patternFill patternType="solid">
        <fgColor indexed="57"/>
        <bgColor indexed="64"/>
      </patternFill>
    </fill>
  </fills>
  <borders count="50">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right style="medium">
        <color indexed="8"/>
      </right>
      <top style="thin">
        <color indexed="8"/>
      </top>
      <bottom style="thin">
        <color indexed="8"/>
      </bottom>
      <diagonal/>
    </border>
    <border>
      <left/>
      <right style="medium">
        <color indexed="8"/>
      </right>
      <top/>
      <bottom style="thin">
        <color indexed="8"/>
      </bottom>
      <diagonal/>
    </border>
    <border>
      <left/>
      <right style="medium">
        <color indexed="8"/>
      </right>
      <top/>
      <bottom style="medium">
        <color indexed="8"/>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indexed="8"/>
      </left>
      <right style="thin">
        <color indexed="8"/>
      </right>
      <top style="thin">
        <color auto="1"/>
      </top>
      <bottom style="thin">
        <color indexed="8"/>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indexed="8"/>
      </left>
      <right style="thin">
        <color auto="1"/>
      </right>
      <top style="thin">
        <color indexed="8"/>
      </top>
      <bottom/>
      <diagonal/>
    </border>
    <border>
      <left style="thin">
        <color indexed="8"/>
      </left>
      <right style="thin">
        <color indexed="8"/>
      </right>
      <top style="thin">
        <color indexed="8"/>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indexed="8"/>
      </left>
      <right style="thin">
        <color indexed="8"/>
      </right>
      <top style="thin">
        <color auto="1"/>
      </top>
      <bottom style="medium">
        <color auto="1"/>
      </bottom>
      <diagonal/>
    </border>
    <border>
      <left/>
      <right/>
      <top style="thin">
        <color auto="1"/>
      </top>
      <bottom style="thin">
        <color auto="1"/>
      </bottom>
      <diagonal/>
    </border>
    <border>
      <left/>
      <right style="thin">
        <color indexed="8"/>
      </right>
      <top/>
      <bottom/>
      <diagonal/>
    </border>
    <border>
      <left style="thin">
        <color indexed="8"/>
      </left>
      <right style="medium">
        <color auto="1"/>
      </right>
      <top style="thin">
        <color indexed="8"/>
      </top>
      <bottom style="thin">
        <color indexed="8"/>
      </bottom>
      <diagonal/>
    </border>
    <border>
      <left style="thin">
        <color indexed="8"/>
      </left>
      <right style="thin">
        <color indexed="8"/>
      </right>
      <top style="thin">
        <color indexed="8"/>
      </top>
      <bottom style="medium">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style="thin">
        <color auto="1"/>
      </right>
      <top style="thin">
        <color auto="1"/>
      </top>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style="thin">
        <color indexed="49"/>
      </top>
      <bottom style="double">
        <color indexed="49"/>
      </bottom>
      <diagonal/>
    </border>
    <border>
      <left/>
      <right/>
      <top/>
      <bottom style="medium">
        <color indexed="30"/>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s>
  <cellStyleXfs count="240">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47" fillId="22" borderId="0" applyNumberFormat="0" applyBorder="0" applyAlignment="0" applyProtection="0">
      <alignment vertical="center"/>
    </xf>
    <xf numFmtId="0" fontId="2" fillId="7" borderId="0" applyNumberFormat="0" applyBorder="0" applyAlignment="0" applyProtection="0">
      <alignment vertical="center"/>
    </xf>
    <xf numFmtId="0" fontId="52" fillId="16" borderId="42" applyNumberFormat="0" applyAlignment="0" applyProtection="0">
      <alignment vertical="center"/>
    </xf>
    <xf numFmtId="41" fontId="0" fillId="0" borderId="0" applyFont="0" applyFill="0" applyBorder="0" applyAlignment="0" applyProtection="0">
      <alignment vertical="center"/>
    </xf>
    <xf numFmtId="43" fontId="0" fillId="0" borderId="0" applyFont="0" applyFill="0" applyBorder="0" applyAlignment="0" applyProtection="0">
      <alignment vertical="center"/>
    </xf>
    <xf numFmtId="0" fontId="48" fillId="10" borderId="0" applyNumberFormat="0" applyBorder="0" applyAlignment="0" applyProtection="0">
      <alignment vertical="center"/>
    </xf>
    <xf numFmtId="0" fontId="0" fillId="0" borderId="0">
      <alignment vertical="center"/>
    </xf>
    <xf numFmtId="0" fontId="61" fillId="22" borderId="0" applyNumberFormat="0" applyBorder="0" applyAlignment="0" applyProtection="0">
      <alignment vertical="center"/>
    </xf>
    <xf numFmtId="0" fontId="60" fillId="10" borderId="0" applyNumberFormat="0" applyBorder="0" applyAlignment="0" applyProtection="0">
      <alignment vertical="center"/>
    </xf>
    <xf numFmtId="0" fontId="2" fillId="6" borderId="0" applyNumberFormat="0" applyBorder="0" applyAlignment="0" applyProtection="0">
      <alignment vertical="center"/>
    </xf>
    <xf numFmtId="0" fontId="54" fillId="6" borderId="42" applyNumberFormat="0" applyAlignment="0" applyProtection="0">
      <alignment vertical="center"/>
    </xf>
    <xf numFmtId="0" fontId="65" fillId="0" borderId="0" applyNumberFormat="0" applyFill="0" applyBorder="0" applyAlignment="0" applyProtection="0">
      <alignment vertical="center"/>
    </xf>
    <xf numFmtId="0" fontId="51" fillId="14" borderId="0" applyNumberFormat="0" applyBorder="0" applyAlignment="0" applyProtection="0">
      <alignment vertical="center"/>
    </xf>
    <xf numFmtId="0" fontId="47" fillId="6" borderId="0" applyNumberFormat="0" applyBorder="0" applyAlignment="0" applyProtection="0">
      <alignment vertical="center"/>
    </xf>
    <xf numFmtId="9" fontId="0" fillId="0" borderId="0" applyFont="0" applyFill="0" applyBorder="0" applyAlignment="0" applyProtection="0">
      <alignment vertical="center"/>
    </xf>
    <xf numFmtId="0" fontId="68" fillId="0" borderId="0" applyNumberFormat="0" applyFill="0" applyBorder="0" applyAlignment="0" applyProtection="0">
      <alignment vertical="center"/>
    </xf>
    <xf numFmtId="0" fontId="0" fillId="13" borderId="41" applyNumberFormat="0" applyFont="0" applyAlignment="0" applyProtection="0">
      <alignment vertical="center"/>
    </xf>
    <xf numFmtId="0" fontId="2" fillId="0" borderId="0">
      <alignment vertical="center"/>
    </xf>
    <xf numFmtId="0" fontId="64" fillId="0" borderId="0" applyNumberFormat="0" applyFill="0" applyBorder="0" applyAlignment="0" applyProtection="0">
      <alignment vertical="center"/>
    </xf>
    <xf numFmtId="0" fontId="60" fillId="10" borderId="0" applyNumberFormat="0" applyBorder="0" applyAlignment="0" applyProtection="0">
      <alignment vertical="center"/>
    </xf>
    <xf numFmtId="0" fontId="47" fillId="22" borderId="0" applyNumberFormat="0" applyBorder="0" applyAlignment="0" applyProtection="0">
      <alignment vertical="center"/>
    </xf>
    <xf numFmtId="0" fontId="4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20" fillId="0" borderId="0">
      <alignment vertical="center"/>
    </xf>
    <xf numFmtId="0" fontId="59" fillId="0" borderId="0">
      <alignment vertical="center"/>
    </xf>
    <xf numFmtId="0" fontId="2" fillId="17" borderId="0" applyNumberFormat="0" applyBorder="0" applyAlignment="0" applyProtection="0">
      <alignment vertical="center"/>
    </xf>
    <xf numFmtId="0" fontId="2" fillId="19" borderId="0" applyNumberFormat="0" applyBorder="0" applyAlignment="0" applyProtection="0">
      <alignment vertical="center"/>
    </xf>
    <xf numFmtId="0" fontId="60" fillId="10" borderId="0" applyNumberFormat="0" applyBorder="0" applyAlignment="0" applyProtection="0">
      <alignment vertical="center"/>
    </xf>
    <xf numFmtId="0" fontId="60" fillId="10" borderId="0" applyNumberFormat="0" applyBorder="0" applyAlignment="0" applyProtection="0">
      <alignment vertical="center"/>
    </xf>
    <xf numFmtId="0" fontId="47" fillId="24" borderId="0" applyNumberFormat="0" applyBorder="0" applyAlignment="0" applyProtection="0">
      <alignment vertical="center"/>
    </xf>
    <xf numFmtId="0" fontId="67" fillId="0" borderId="0" applyNumberFormat="0" applyFill="0" applyBorder="0" applyAlignment="0" applyProtection="0">
      <alignment vertical="center"/>
    </xf>
    <xf numFmtId="0" fontId="50" fillId="0" borderId="40" applyNumberFormat="0" applyFill="0" applyAlignment="0" applyProtection="0">
      <alignment vertical="center"/>
    </xf>
    <xf numFmtId="0" fontId="58" fillId="0" borderId="40" applyNumberFormat="0" applyFill="0" applyAlignment="0" applyProtection="0">
      <alignment vertical="center"/>
    </xf>
    <xf numFmtId="0" fontId="47" fillId="15" borderId="0" applyNumberFormat="0" applyBorder="0" applyAlignment="0" applyProtection="0">
      <alignment vertical="center"/>
    </xf>
    <xf numFmtId="0" fontId="64" fillId="0" borderId="47" applyNumberFormat="0" applyFill="0" applyAlignment="0" applyProtection="0">
      <alignment vertical="center"/>
    </xf>
    <xf numFmtId="0" fontId="47" fillId="16" borderId="0" applyNumberFormat="0" applyBorder="0" applyAlignment="0" applyProtection="0">
      <alignment vertical="center"/>
    </xf>
    <xf numFmtId="0" fontId="45" fillId="7" borderId="38" applyNumberFormat="0" applyAlignment="0" applyProtection="0">
      <alignment vertical="center"/>
    </xf>
    <xf numFmtId="0" fontId="54" fillId="7" borderId="42" applyNumberFormat="0" applyAlignment="0" applyProtection="0">
      <alignment vertical="center"/>
    </xf>
    <xf numFmtId="0" fontId="66" fillId="21" borderId="48" applyNumberFormat="0" applyAlignment="0" applyProtection="0">
      <alignment vertical="center"/>
    </xf>
    <xf numFmtId="0" fontId="47" fillId="23" borderId="0" applyNumberFormat="0" applyBorder="0" applyAlignment="0" applyProtection="0">
      <alignment vertical="center"/>
    </xf>
    <xf numFmtId="0" fontId="60" fillId="10" borderId="0" applyNumberFormat="0" applyBorder="0" applyAlignment="0" applyProtection="0">
      <alignment vertical="center"/>
    </xf>
    <xf numFmtId="0" fontId="2" fillId="10" borderId="0" applyNumberFormat="0" applyBorder="0" applyAlignment="0" applyProtection="0">
      <alignment vertical="center"/>
    </xf>
    <xf numFmtId="0" fontId="49" fillId="0" borderId="39" applyNumberFormat="0" applyFill="0" applyAlignment="0" applyProtection="0">
      <alignment vertical="center"/>
    </xf>
    <xf numFmtId="0" fontId="51" fillId="14" borderId="0" applyNumberFormat="0" applyBorder="0" applyAlignment="0" applyProtection="0">
      <alignment vertical="center"/>
    </xf>
    <xf numFmtId="0" fontId="23" fillId="0" borderId="45" applyNumberFormat="0" applyFill="0" applyAlignment="0" applyProtection="0">
      <alignment vertical="center"/>
    </xf>
    <xf numFmtId="0" fontId="51" fillId="14" borderId="0" applyNumberFormat="0" applyBorder="0" applyAlignment="0" applyProtection="0">
      <alignment vertical="center"/>
    </xf>
    <xf numFmtId="0" fontId="60" fillId="10" borderId="0" applyNumberFormat="0" applyBorder="0" applyAlignment="0" applyProtection="0">
      <alignment vertical="center"/>
    </xf>
    <xf numFmtId="0" fontId="47" fillId="11" borderId="0" applyNumberFormat="0" applyBorder="0" applyAlignment="0" applyProtection="0">
      <alignment vertical="center"/>
    </xf>
    <xf numFmtId="0" fontId="60" fillId="10" borderId="0">
      <alignment vertical="center"/>
    </xf>
    <xf numFmtId="0" fontId="61" fillId="2" borderId="0" applyNumberFormat="0" applyBorder="0" applyAlignment="0" applyProtection="0">
      <alignment vertical="center"/>
    </xf>
    <xf numFmtId="0" fontId="2" fillId="20" borderId="0" applyNumberFormat="0" applyBorder="0" applyAlignment="0" applyProtection="0">
      <alignment vertical="center"/>
    </xf>
    <xf numFmtId="0" fontId="47" fillId="11" borderId="0" applyNumberFormat="0" applyBorder="0" applyAlignment="0" applyProtection="0">
      <alignment vertical="center"/>
    </xf>
    <xf numFmtId="0" fontId="2" fillId="19" borderId="0" applyNumberFormat="0" applyBorder="0" applyAlignment="0" applyProtection="0">
      <alignment vertical="center"/>
    </xf>
    <xf numFmtId="0" fontId="51" fillId="14" borderId="0" applyNumberFormat="0" applyBorder="0" applyAlignment="0" applyProtection="0">
      <alignment vertical="center"/>
    </xf>
    <xf numFmtId="0" fontId="2" fillId="15" borderId="0" applyNumberFormat="0" applyBorder="0" applyAlignment="0" applyProtection="0">
      <alignment vertical="center"/>
    </xf>
    <xf numFmtId="0" fontId="45" fillId="6" borderId="38" applyNumberFormat="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47" fillId="21" borderId="0" applyNumberFormat="0" applyBorder="0" applyAlignment="0" applyProtection="0">
      <alignment vertical="center"/>
    </xf>
    <xf numFmtId="0" fontId="51" fillId="14" borderId="0" applyNumberFormat="0" applyBorder="0" applyAlignment="0" applyProtection="0">
      <alignment vertical="center"/>
    </xf>
    <xf numFmtId="0" fontId="47" fillId="8" borderId="0" applyNumberFormat="0" applyBorder="0" applyAlignment="0" applyProtection="0">
      <alignment vertical="center"/>
    </xf>
    <xf numFmtId="0" fontId="51" fillId="14" borderId="0" applyNumberFormat="0" applyBorder="0" applyAlignment="0" applyProtection="0">
      <alignment vertical="center"/>
    </xf>
    <xf numFmtId="0" fontId="2" fillId="13" borderId="0" applyNumberFormat="0" applyBorder="0" applyAlignment="0" applyProtection="0">
      <alignment vertical="center"/>
    </xf>
    <xf numFmtId="0" fontId="2" fillId="20" borderId="0" applyNumberFormat="0" applyBorder="0" applyAlignment="0" applyProtection="0">
      <alignment vertical="center"/>
    </xf>
    <xf numFmtId="0" fontId="2" fillId="16" borderId="0" applyNumberFormat="0" applyBorder="0" applyAlignment="0" applyProtection="0">
      <alignment vertical="center"/>
    </xf>
    <xf numFmtId="0" fontId="47"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47" fillId="15" borderId="0" applyNumberFormat="0" applyBorder="0" applyAlignment="0" applyProtection="0">
      <alignment vertical="center"/>
    </xf>
    <xf numFmtId="0" fontId="47" fillId="27" borderId="0" applyNumberFormat="0" applyBorder="0" applyAlignment="0" applyProtection="0">
      <alignment vertical="center"/>
    </xf>
    <xf numFmtId="0" fontId="2" fillId="10" borderId="0" applyNumberFormat="0" applyBorder="0" applyAlignment="0" applyProtection="0">
      <alignment vertical="center"/>
    </xf>
    <xf numFmtId="0" fontId="60" fillId="10" borderId="0" applyNumberFormat="0" applyBorder="0" applyAlignment="0" applyProtection="0">
      <alignment vertical="center"/>
    </xf>
    <xf numFmtId="0" fontId="61" fillId="2" borderId="0" applyNumberFormat="0" applyBorder="0" applyAlignment="0" applyProtection="0">
      <alignment vertical="center"/>
    </xf>
    <xf numFmtId="0" fontId="2" fillId="10" borderId="0" applyNumberFormat="0" applyBorder="0" applyAlignment="0" applyProtection="0">
      <alignment vertical="center"/>
    </xf>
    <xf numFmtId="0" fontId="47" fillId="27" borderId="0" applyNumberFormat="0" applyBorder="0" applyAlignment="0" applyProtection="0">
      <alignment vertical="center"/>
    </xf>
    <xf numFmtId="0" fontId="60" fillId="10" borderId="0" applyNumberFormat="0" applyBorder="0" applyAlignment="0" applyProtection="0">
      <alignment vertical="center"/>
    </xf>
    <xf numFmtId="0" fontId="67" fillId="0" borderId="0" applyNumberFormat="0" applyFill="0" applyBorder="0" applyAlignment="0" applyProtection="0">
      <alignment vertical="center"/>
    </xf>
    <xf numFmtId="0" fontId="20" fillId="0" borderId="0">
      <alignment vertical="center"/>
    </xf>
    <xf numFmtId="0" fontId="2" fillId="26" borderId="0" applyNumberFormat="0" applyBorder="0" applyAlignment="0" applyProtection="0">
      <alignment vertical="center"/>
    </xf>
    <xf numFmtId="0" fontId="2" fillId="15" borderId="0" applyNumberFormat="0" applyBorder="0" applyAlignment="0" applyProtection="0">
      <alignment vertical="center"/>
    </xf>
    <xf numFmtId="0" fontId="47" fillId="9" borderId="0" applyNumberFormat="0" applyBorder="0" applyAlignment="0" applyProtection="0">
      <alignment vertical="center"/>
    </xf>
    <xf numFmtId="0" fontId="47" fillId="17" borderId="0" applyNumberFormat="0" applyBorder="0" applyAlignment="0" applyProtection="0">
      <alignment vertical="center"/>
    </xf>
    <xf numFmtId="0" fontId="2" fillId="26" borderId="0" applyNumberFormat="0" applyBorder="0" applyAlignment="0" applyProtection="0">
      <alignment vertical="center"/>
    </xf>
    <xf numFmtId="0" fontId="2" fillId="16" borderId="0" applyNumberFormat="0" applyBorder="0" applyAlignment="0" applyProtection="0">
      <alignment vertical="center"/>
    </xf>
    <xf numFmtId="0" fontId="47" fillId="12" borderId="0" applyNumberFormat="0" applyBorder="0" applyAlignment="0" applyProtection="0">
      <alignment vertical="center"/>
    </xf>
    <xf numFmtId="0" fontId="2" fillId="15" borderId="0" applyNumberFormat="0" applyBorder="0" applyAlignment="0" applyProtection="0">
      <alignment vertical="center"/>
    </xf>
    <xf numFmtId="0" fontId="1" fillId="0" borderId="0">
      <alignment vertical="center"/>
    </xf>
    <xf numFmtId="0" fontId="2" fillId="22" borderId="0" applyNumberFormat="0" applyBorder="0" applyAlignment="0" applyProtection="0">
      <alignment vertical="center"/>
    </xf>
    <xf numFmtId="0" fontId="2" fillId="8" borderId="0" applyNumberFormat="0" applyBorder="0" applyAlignment="0" applyProtection="0">
      <alignment vertical="center"/>
    </xf>
    <xf numFmtId="0" fontId="47" fillId="25" borderId="0" applyNumberFormat="0" applyBorder="0" applyAlignment="0" applyProtection="0">
      <alignment vertical="center"/>
    </xf>
    <xf numFmtId="0" fontId="55" fillId="0" borderId="43" applyNumberFormat="0" applyFill="0" applyAlignment="0" applyProtection="0">
      <alignment vertical="center"/>
    </xf>
    <xf numFmtId="0" fontId="47" fillId="11" borderId="0" applyNumberFormat="0" applyBorder="0" applyAlignment="0" applyProtection="0">
      <alignment vertical="center"/>
    </xf>
    <xf numFmtId="0" fontId="47" fillId="18" borderId="0" applyNumberFormat="0" applyBorder="0" applyAlignment="0" applyProtection="0">
      <alignment vertical="center"/>
    </xf>
    <xf numFmtId="0" fontId="63" fillId="0" borderId="0" applyNumberFormat="0" applyFill="0" applyBorder="0" applyAlignment="0" applyProtection="0">
      <alignment vertical="center"/>
    </xf>
    <xf numFmtId="0" fontId="20" fillId="0" borderId="0">
      <alignment vertical="center"/>
    </xf>
    <xf numFmtId="0" fontId="2" fillId="0" borderId="0">
      <alignment vertical="center"/>
    </xf>
    <xf numFmtId="37" fontId="44" fillId="0" borderId="0">
      <alignment vertical="center"/>
    </xf>
    <xf numFmtId="0" fontId="53" fillId="0" borderId="0">
      <alignment vertical="center"/>
    </xf>
    <xf numFmtId="0" fontId="63" fillId="0" borderId="0" applyNumberFormat="0" applyFill="0" applyBorder="0" applyAlignment="0" applyProtection="0">
      <alignment vertical="center"/>
    </xf>
    <xf numFmtId="0" fontId="57" fillId="0" borderId="44" applyNumberFormat="0" applyFill="0" applyAlignment="0" applyProtection="0">
      <alignment vertical="center"/>
    </xf>
    <xf numFmtId="0" fontId="48" fillId="10" borderId="0" applyNumberFormat="0" applyBorder="0" applyAlignment="0" applyProtection="0">
      <alignment vertical="center"/>
    </xf>
    <xf numFmtId="0" fontId="62" fillId="0" borderId="46" applyNumberFormat="0" applyFill="0" applyAlignment="0" applyProtection="0">
      <alignment vertical="center"/>
    </xf>
    <xf numFmtId="0" fontId="62"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51" fillId="14" borderId="0" applyNumberFormat="0" applyBorder="0" applyAlignment="0" applyProtection="0">
      <alignment vertical="center"/>
    </xf>
    <xf numFmtId="0" fontId="51" fillId="14" borderId="0">
      <alignment vertical="center"/>
    </xf>
    <xf numFmtId="0" fontId="60" fillId="10" borderId="0" applyNumberFormat="0" applyBorder="0" applyAlignment="0" applyProtection="0">
      <alignment vertical="center"/>
    </xf>
    <xf numFmtId="0" fontId="51" fillId="14" borderId="0" applyNumberFormat="0" applyBorder="0" applyAlignment="0" applyProtection="0">
      <alignment vertical="center"/>
    </xf>
    <xf numFmtId="0" fontId="48" fillId="10" borderId="0" applyNumberFormat="0" applyBorder="0" applyAlignment="0" applyProtection="0">
      <alignment vertical="center"/>
    </xf>
    <xf numFmtId="0" fontId="51" fillId="14" borderId="0" applyNumberFormat="0" applyBorder="0" applyAlignment="0" applyProtection="0">
      <alignment vertical="center"/>
    </xf>
    <xf numFmtId="0" fontId="51" fillId="14" borderId="0">
      <alignment vertical="center"/>
    </xf>
    <xf numFmtId="0" fontId="70" fillId="14" borderId="0" applyNumberFormat="0" applyBorder="0" applyAlignment="0" applyProtection="0">
      <alignment vertical="center"/>
    </xf>
    <xf numFmtId="0" fontId="51" fillId="14" borderId="0" applyNumberFormat="0" applyBorder="0" applyAlignment="0" applyProtection="0">
      <alignment vertical="center"/>
    </xf>
    <xf numFmtId="0" fontId="51" fillId="14" borderId="0" applyNumberFormat="0" applyBorder="0" applyAlignment="0" applyProtection="0">
      <alignment vertical="center"/>
    </xf>
    <xf numFmtId="0" fontId="51" fillId="14" borderId="0" applyNumberFormat="0" applyBorder="0" applyAlignment="0" applyProtection="0">
      <alignment vertical="center"/>
    </xf>
    <xf numFmtId="0" fontId="48" fillId="10" borderId="0" applyNumberFormat="0" applyBorder="0" applyAlignment="0" applyProtection="0">
      <alignment vertical="center"/>
    </xf>
    <xf numFmtId="0" fontId="51" fillId="14" borderId="0" applyNumberFormat="0" applyBorder="0" applyAlignment="0" applyProtection="0">
      <alignment vertical="center"/>
    </xf>
    <xf numFmtId="0" fontId="51" fillId="14" borderId="0" applyNumberFormat="0" applyBorder="0" applyAlignment="0" applyProtection="0">
      <alignment vertical="center"/>
    </xf>
    <xf numFmtId="0" fontId="20" fillId="0" borderId="0">
      <alignment vertical="center"/>
    </xf>
    <xf numFmtId="0" fontId="48" fillId="10" borderId="0" applyNumberFormat="0" applyBorder="0" applyAlignment="0" applyProtection="0">
      <alignment vertical="center"/>
    </xf>
    <xf numFmtId="0" fontId="51" fillId="14" borderId="0" applyNumberFormat="0" applyBorder="0" applyAlignment="0" applyProtection="0">
      <alignment vertical="center"/>
    </xf>
    <xf numFmtId="0" fontId="51" fillId="14" borderId="0" applyNumberFormat="0" applyBorder="0" applyAlignment="0" applyProtection="0">
      <alignment vertical="center"/>
    </xf>
    <xf numFmtId="0" fontId="51" fillId="14" borderId="0" applyNumberFormat="0" applyBorder="0" applyAlignment="0" applyProtection="0">
      <alignment vertical="center"/>
    </xf>
    <xf numFmtId="0" fontId="51" fillId="14" borderId="0" applyNumberFormat="0" applyBorder="0" applyAlignment="0" applyProtection="0">
      <alignment vertical="center"/>
    </xf>
    <xf numFmtId="0" fontId="51" fillId="14" borderId="0" applyNumberFormat="0" applyBorder="0" applyAlignment="0" applyProtection="0">
      <alignment vertical="center"/>
    </xf>
    <xf numFmtId="0" fontId="51" fillId="14" borderId="0" applyNumberFormat="0" applyBorder="0" applyAlignment="0" applyProtection="0">
      <alignment vertical="center"/>
    </xf>
    <xf numFmtId="0" fontId="20" fillId="0" borderId="0">
      <alignment vertical="center"/>
    </xf>
    <xf numFmtId="0" fontId="51" fillId="14" borderId="0" applyNumberFormat="0" applyBorder="0" applyAlignment="0" applyProtection="0">
      <alignment vertical="center"/>
    </xf>
    <xf numFmtId="0" fontId="51" fillId="14" borderId="0" applyNumberFormat="0" applyBorder="0" applyAlignment="0" applyProtection="0">
      <alignment vertical="center"/>
    </xf>
    <xf numFmtId="0" fontId="0" fillId="0" borderId="0" applyFont="0" applyFill="0" applyBorder="0" applyAlignment="0" applyProtection="0">
      <alignment vertical="center"/>
    </xf>
    <xf numFmtId="0" fontId="51" fillId="14" borderId="0" applyNumberFormat="0" applyBorder="0" applyAlignment="0" applyProtection="0">
      <alignment vertical="center"/>
    </xf>
    <xf numFmtId="0" fontId="2" fillId="0" borderId="0">
      <alignment vertical="center"/>
    </xf>
    <xf numFmtId="0" fontId="60" fillId="10" borderId="0" applyNumberFormat="0" applyBorder="0" applyAlignment="0" applyProtection="0">
      <alignment vertical="center"/>
    </xf>
    <xf numFmtId="0" fontId="1" fillId="0" borderId="0">
      <alignment vertical="center"/>
    </xf>
    <xf numFmtId="0" fontId="51" fillId="14" borderId="0" applyNumberFormat="0" applyBorder="0" applyAlignment="0" applyProtection="0">
      <alignment vertical="center"/>
    </xf>
    <xf numFmtId="0" fontId="60" fillId="10" borderId="0" applyNumberFormat="0" applyBorder="0" applyAlignment="0" applyProtection="0">
      <alignment vertical="center"/>
    </xf>
    <xf numFmtId="0" fontId="51" fillId="14" borderId="0" applyNumberFormat="0" applyBorder="0" applyAlignment="0" applyProtection="0">
      <alignment vertical="center"/>
    </xf>
    <xf numFmtId="0" fontId="51" fillId="14" borderId="0" applyNumberFormat="0" applyBorder="0" applyAlignment="0" applyProtection="0">
      <alignment vertical="center"/>
    </xf>
    <xf numFmtId="0" fontId="51" fillId="14" borderId="0" applyNumberFormat="0" applyBorder="0" applyAlignment="0" applyProtection="0">
      <alignment vertical="center"/>
    </xf>
    <xf numFmtId="0" fontId="51" fillId="14" borderId="0" applyNumberFormat="0" applyBorder="0" applyAlignment="0" applyProtection="0">
      <alignment vertical="center"/>
    </xf>
    <xf numFmtId="0" fontId="20" fillId="0" borderId="0">
      <alignment vertical="center"/>
    </xf>
    <xf numFmtId="4" fontId="0" fillId="0" borderId="0" applyFont="0" applyFill="0" applyBorder="0" applyAlignment="0" applyProtection="0">
      <alignment vertical="center"/>
    </xf>
    <xf numFmtId="0" fontId="51" fillId="14" borderId="0" applyNumberFormat="0" applyBorder="0" applyAlignment="0" applyProtection="0">
      <alignment vertical="center"/>
    </xf>
    <xf numFmtId="0" fontId="51" fillId="14" borderId="0" applyNumberFormat="0" applyBorder="0" applyAlignment="0" applyProtection="0">
      <alignment vertical="center"/>
    </xf>
    <xf numFmtId="0" fontId="51" fillId="14" borderId="0" applyNumberFormat="0" applyBorder="0" applyAlignment="0" applyProtection="0">
      <alignment vertical="center"/>
    </xf>
    <xf numFmtId="0" fontId="20" fillId="0" borderId="0">
      <alignment vertical="center"/>
    </xf>
    <xf numFmtId="0" fontId="51" fillId="14" borderId="0" applyNumberFormat="0" applyBorder="0" applyAlignment="0" applyProtection="0">
      <alignment vertical="center"/>
    </xf>
    <xf numFmtId="0" fontId="51" fillId="14" borderId="0" applyNumberFormat="0" applyBorder="0" applyAlignment="0" applyProtection="0">
      <alignment vertical="center"/>
    </xf>
    <xf numFmtId="0" fontId="51" fillId="14" borderId="0" applyNumberFormat="0" applyBorder="0" applyAlignment="0" applyProtection="0">
      <alignment vertical="center"/>
    </xf>
    <xf numFmtId="0" fontId="51" fillId="14" borderId="0" applyNumberFormat="0" applyBorder="0" applyAlignment="0" applyProtection="0">
      <alignment vertical="center"/>
    </xf>
    <xf numFmtId="0" fontId="51" fillId="14" borderId="0" applyNumberFormat="0" applyBorder="0" applyAlignment="0" applyProtection="0">
      <alignment vertical="center"/>
    </xf>
    <xf numFmtId="0" fontId="51" fillId="14" borderId="0" applyNumberFormat="0" applyBorder="0" applyAlignment="0" applyProtection="0">
      <alignment vertical="center"/>
    </xf>
    <xf numFmtId="0" fontId="51" fillId="14" borderId="0" applyNumberFormat="0" applyBorder="0" applyAlignment="0" applyProtection="0">
      <alignment vertical="center"/>
    </xf>
    <xf numFmtId="0" fontId="51" fillId="14" borderId="0" applyNumberFormat="0" applyBorder="0" applyAlignment="0" applyProtection="0">
      <alignment vertical="center"/>
    </xf>
    <xf numFmtId="0" fontId="51" fillId="14" borderId="0" applyNumberFormat="0" applyBorder="0" applyAlignment="0" applyProtection="0">
      <alignment vertical="center"/>
    </xf>
    <xf numFmtId="0" fontId="51" fillId="14" borderId="0" applyNumberFormat="0" applyBorder="0" applyAlignment="0" applyProtection="0">
      <alignment vertical="center"/>
    </xf>
    <xf numFmtId="0" fontId="51" fillId="14" borderId="0" applyNumberFormat="0" applyBorder="0" applyAlignment="0" applyProtection="0">
      <alignment vertical="center"/>
    </xf>
    <xf numFmtId="0" fontId="28" fillId="0" borderId="0">
      <alignment vertical="center"/>
    </xf>
    <xf numFmtId="0" fontId="20" fillId="0" borderId="0">
      <alignment vertical="center"/>
    </xf>
    <xf numFmtId="0" fontId="20" fillId="0" borderId="0">
      <alignment vertical="center"/>
    </xf>
    <xf numFmtId="0" fontId="20" fillId="0" borderId="0">
      <alignment vertical="center"/>
    </xf>
    <xf numFmtId="0" fontId="0" fillId="0" borderId="0">
      <alignment vertical="center"/>
    </xf>
    <xf numFmtId="0" fontId="0" fillId="0" borderId="0">
      <alignment vertical="center"/>
    </xf>
    <xf numFmtId="0" fontId="20" fillId="0" borderId="0">
      <alignment vertical="center"/>
    </xf>
    <xf numFmtId="0" fontId="48" fillId="10" borderId="0" applyNumberFormat="0" applyBorder="0" applyAlignment="0" applyProtection="0">
      <alignment vertical="center"/>
    </xf>
    <xf numFmtId="0" fontId="20" fillId="0" borderId="0" applyProtection="0">
      <alignment vertical="center"/>
    </xf>
    <xf numFmtId="0" fontId="20" fillId="0" borderId="0" applyProtection="0">
      <alignment vertical="center"/>
    </xf>
    <xf numFmtId="0" fontId="48" fillId="10" borderId="0" applyNumberFormat="0" applyBorder="0" applyAlignment="0" applyProtection="0">
      <alignment vertical="center"/>
    </xf>
    <xf numFmtId="0" fontId="0" fillId="0" borderId="0">
      <alignment vertical="center"/>
    </xf>
    <xf numFmtId="0" fontId="48" fillId="10" borderId="0" applyNumberFormat="0" applyBorder="0" applyAlignment="0" applyProtection="0">
      <alignment vertical="center"/>
    </xf>
    <xf numFmtId="0" fontId="28" fillId="0" borderId="0" applyProtection="0">
      <alignment vertical="center"/>
    </xf>
    <xf numFmtId="0" fontId="73" fillId="0" borderId="0">
      <alignment vertical="center"/>
    </xf>
    <xf numFmtId="0" fontId="20" fillId="0" borderId="0">
      <alignment vertical="center"/>
    </xf>
    <xf numFmtId="0" fontId="0" fillId="0" borderId="0">
      <alignment vertical="center"/>
    </xf>
    <xf numFmtId="0" fontId="60" fillId="10" borderId="0" applyNumberFormat="0" applyBorder="0" applyAlignment="0" applyProtection="0">
      <alignment vertical="center"/>
    </xf>
    <xf numFmtId="0" fontId="20" fillId="0" borderId="0">
      <alignment vertical="center"/>
    </xf>
    <xf numFmtId="0" fontId="74" fillId="0" borderId="0" applyNumberFormat="0" applyFill="0" applyBorder="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0" fillId="13" borderId="41" applyNumberFormat="0" applyFont="0" applyAlignment="0" applyProtection="0">
      <alignment vertical="center"/>
    </xf>
    <xf numFmtId="0" fontId="0" fillId="0" borderId="0">
      <alignment vertical="center"/>
    </xf>
    <xf numFmtId="0" fontId="20" fillId="0" borderId="0">
      <alignment vertical="center"/>
    </xf>
    <xf numFmtId="0" fontId="52" fillId="16" borderId="42" applyNumberFormat="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wrapText="1"/>
    </xf>
    <xf numFmtId="0" fontId="20" fillId="0" borderId="0">
      <alignment vertical="center" wrapText="1"/>
    </xf>
    <xf numFmtId="0" fontId="20" fillId="0" borderId="0">
      <alignment vertical="center" wrapText="1"/>
    </xf>
    <xf numFmtId="0" fontId="60" fillId="10" borderId="0" applyNumberFormat="0" applyBorder="0" applyAlignment="0" applyProtection="0">
      <alignment vertical="center"/>
    </xf>
    <xf numFmtId="0" fontId="60" fillId="10" borderId="0" applyNumberFormat="0" applyBorder="0" applyAlignment="0" applyProtection="0">
      <alignment vertical="center"/>
    </xf>
    <xf numFmtId="0" fontId="60" fillId="10" borderId="0" applyNumberFormat="0" applyBorder="0" applyAlignment="0" applyProtection="0">
      <alignment vertical="center"/>
    </xf>
    <xf numFmtId="0" fontId="60" fillId="10" borderId="0">
      <alignment vertical="center"/>
    </xf>
    <xf numFmtId="0" fontId="1" fillId="0" borderId="0">
      <alignment vertical="center"/>
    </xf>
    <xf numFmtId="0" fontId="72" fillId="10" borderId="0" applyNumberFormat="0" applyBorder="0" applyAlignment="0" applyProtection="0">
      <alignment vertical="center"/>
    </xf>
    <xf numFmtId="0" fontId="60" fillId="10" borderId="0" applyNumberFormat="0" applyBorder="0" applyAlignment="0" applyProtection="0">
      <alignment vertical="center"/>
    </xf>
    <xf numFmtId="0" fontId="60" fillId="10" borderId="0" applyNumberFormat="0" applyBorder="0" applyAlignment="0" applyProtection="0">
      <alignment vertical="center"/>
    </xf>
    <xf numFmtId="0" fontId="60" fillId="10" borderId="0" applyNumberFormat="0" applyBorder="0" applyAlignment="0" applyProtection="0">
      <alignment vertical="center"/>
    </xf>
    <xf numFmtId="0" fontId="60" fillId="10" borderId="0" applyNumberFormat="0" applyBorder="0" applyAlignment="0" applyProtection="0">
      <alignment vertical="center"/>
    </xf>
    <xf numFmtId="0" fontId="60" fillId="10" borderId="0" applyNumberFormat="0" applyBorder="0" applyAlignment="0" applyProtection="0">
      <alignment vertical="center"/>
    </xf>
    <xf numFmtId="0" fontId="60" fillId="10" borderId="0" applyNumberFormat="0" applyBorder="0" applyAlignment="0" applyProtection="0">
      <alignment vertical="center"/>
    </xf>
    <xf numFmtId="0" fontId="60" fillId="10" borderId="0" applyNumberFormat="0" applyBorder="0" applyAlignment="0" applyProtection="0">
      <alignment vertical="center"/>
    </xf>
    <xf numFmtId="0" fontId="60" fillId="10" borderId="0" applyNumberFormat="0" applyBorder="0" applyAlignment="0" applyProtection="0">
      <alignment vertical="center"/>
    </xf>
    <xf numFmtId="0" fontId="60" fillId="10" borderId="0" applyNumberFormat="0" applyBorder="0" applyAlignment="0" applyProtection="0">
      <alignment vertical="center"/>
    </xf>
    <xf numFmtId="0" fontId="60" fillId="10" borderId="0" applyNumberFormat="0" applyBorder="0" applyAlignment="0" applyProtection="0">
      <alignment vertical="center"/>
    </xf>
    <xf numFmtId="0" fontId="60" fillId="10" borderId="0" applyNumberFormat="0" applyBorder="0" applyAlignment="0" applyProtection="0">
      <alignment vertical="center"/>
    </xf>
    <xf numFmtId="0" fontId="48" fillId="10" borderId="0" applyNumberFormat="0" applyBorder="0" applyAlignment="0" applyProtection="0">
      <alignment vertical="center"/>
    </xf>
    <xf numFmtId="0" fontId="60" fillId="10" borderId="0" applyNumberFormat="0" applyBorder="0" applyAlignment="0" applyProtection="0">
      <alignment vertical="center"/>
    </xf>
    <xf numFmtId="0" fontId="48" fillId="10" borderId="0" applyNumberFormat="0" applyBorder="0" applyAlignment="0" applyProtection="0">
      <alignment vertical="center"/>
    </xf>
    <xf numFmtId="0" fontId="48" fillId="10" borderId="0" applyNumberFormat="0" applyBorder="0" applyAlignment="0" applyProtection="0">
      <alignment vertical="center"/>
    </xf>
    <xf numFmtId="0" fontId="48" fillId="10" borderId="0" applyNumberFormat="0" applyBorder="0" applyAlignment="0" applyProtection="0">
      <alignment vertical="center"/>
    </xf>
    <xf numFmtId="0" fontId="48" fillId="10" borderId="0" applyNumberFormat="0" applyBorder="0" applyAlignment="0" applyProtection="0">
      <alignment vertical="center"/>
    </xf>
    <xf numFmtId="0" fontId="48" fillId="10" borderId="0" applyNumberFormat="0" applyBorder="0" applyAlignment="0" applyProtection="0">
      <alignment vertical="center"/>
    </xf>
    <xf numFmtId="0" fontId="48" fillId="10" borderId="0" applyNumberFormat="0" applyBorder="0" applyAlignment="0" applyProtection="0">
      <alignment vertical="center"/>
    </xf>
    <xf numFmtId="0" fontId="48" fillId="10" borderId="0" applyNumberFormat="0" applyBorder="0" applyAlignment="0" applyProtection="0">
      <alignment vertical="center"/>
    </xf>
    <xf numFmtId="0" fontId="23" fillId="0" borderId="49" applyNumberFormat="0" applyFill="0" applyAlignment="0" applyProtection="0">
      <alignment vertical="center"/>
    </xf>
    <xf numFmtId="44" fontId="0" fillId="0" borderId="0" applyFont="0" applyFill="0" applyBorder="0" applyAlignment="0" applyProtection="0">
      <alignment vertical="center"/>
    </xf>
    <xf numFmtId="0" fontId="66" fillId="21" borderId="48" applyNumberFormat="0" applyAlignment="0" applyProtection="0">
      <alignment vertical="center"/>
    </xf>
    <xf numFmtId="0" fontId="46" fillId="0" borderId="0" applyNumberFormat="0" applyFill="0" applyBorder="0" applyAlignment="0" applyProtection="0">
      <alignment vertical="center"/>
    </xf>
    <xf numFmtId="0" fontId="49" fillId="0" borderId="39" applyNumberFormat="0" applyFill="0" applyAlignment="0" applyProtection="0">
      <alignment vertical="center"/>
    </xf>
    <xf numFmtId="0" fontId="53" fillId="0" borderId="0">
      <alignment vertical="center"/>
    </xf>
    <xf numFmtId="41" fontId="0" fillId="0" borderId="0" applyFont="0" applyFill="0" applyBorder="0" applyAlignment="0" applyProtection="0">
      <alignment vertical="center"/>
    </xf>
    <xf numFmtId="0" fontId="0" fillId="0" borderId="0" applyFont="0" applyFill="0" applyBorder="0" applyAlignment="0" applyProtection="0">
      <alignment vertical="center"/>
    </xf>
    <xf numFmtId="0" fontId="75" fillId="2" borderId="0" applyNumberFormat="0" applyBorder="0" applyAlignment="0" applyProtection="0">
      <alignment vertical="center"/>
    </xf>
    <xf numFmtId="0" fontId="71" fillId="0" borderId="0">
      <alignment vertical="center"/>
    </xf>
    <xf numFmtId="0" fontId="47" fillId="27" borderId="0" applyNumberFormat="0" applyBorder="0" applyAlignment="0" applyProtection="0">
      <alignment vertical="center"/>
    </xf>
    <xf numFmtId="0" fontId="47" fillId="25" borderId="0" applyNumberFormat="0" applyBorder="0" applyAlignment="0" applyProtection="0">
      <alignment vertical="center"/>
    </xf>
    <xf numFmtId="0" fontId="47" fillId="23" borderId="0" applyNumberFormat="0" applyBorder="0" applyAlignment="0" applyProtection="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cellStyleXfs>
  <cellXfs count="561">
    <xf numFmtId="0" fontId="0" fillId="0" borderId="0" xfId="0" applyAlignment="1"/>
    <xf numFmtId="0" fontId="1" fillId="0" borderId="0" xfId="0" applyFont="1" applyFill="1" applyBorder="1" applyAlignment="1"/>
    <xf numFmtId="0" fontId="2" fillId="0" borderId="0" xfId="0" applyFont="1" applyFill="1" applyBorder="1" applyAlignment="1"/>
    <xf numFmtId="0" fontId="3" fillId="0" borderId="0" xfId="0" applyFont="1" applyFill="1" applyBorder="1" applyAlignment="1">
      <alignment horizontal="center"/>
    </xf>
    <xf numFmtId="0" fontId="4" fillId="0" borderId="0" xfId="0" applyFont="1" applyFill="1" applyBorder="1" applyAlignment="1"/>
    <xf numFmtId="0" fontId="1" fillId="0" borderId="0" xfId="0" applyFont="1" applyFill="1" applyAlignment="1"/>
    <xf numFmtId="0" fontId="4" fillId="0" borderId="0" xfId="0" applyFont="1" applyFill="1" applyBorder="1" applyAlignment="1">
      <alignment horizontal="center"/>
    </xf>
    <xf numFmtId="0" fontId="4" fillId="0" borderId="0" xfId="0" applyFont="1" applyFill="1" applyBorder="1" applyAlignment="1">
      <alignment horizontal="right"/>
    </xf>
    <xf numFmtId="0" fontId="4" fillId="0" borderId="1" xfId="0" applyFont="1" applyFill="1" applyBorder="1" applyAlignment="1">
      <alignment horizontal="center" vertical="center" shrinkToFit="1"/>
    </xf>
    <xf numFmtId="0" fontId="4" fillId="0" borderId="1" xfId="0" applyFont="1" applyFill="1" applyBorder="1" applyAlignment="1">
      <alignment horizontal="left" vertical="center" shrinkToFit="1"/>
    </xf>
    <xf numFmtId="3" fontId="4" fillId="0" borderId="1" xfId="0" applyNumberFormat="1" applyFont="1" applyFill="1" applyBorder="1" applyAlignment="1">
      <alignment horizontal="right" vertical="center" shrinkToFit="1"/>
    </xf>
    <xf numFmtId="177" fontId="4" fillId="0" borderId="1" xfId="0" applyNumberFormat="1" applyFont="1" applyFill="1" applyBorder="1" applyAlignment="1">
      <alignment horizontal="center" vertical="center" shrinkToFit="1"/>
    </xf>
    <xf numFmtId="0" fontId="4" fillId="0" borderId="1" xfId="0" applyFont="1" applyFill="1" applyBorder="1" applyAlignment="1">
      <alignment horizontal="right" vertical="center" shrinkToFit="1"/>
    </xf>
    <xf numFmtId="0" fontId="1" fillId="0" borderId="1" xfId="0" applyFont="1" applyFill="1" applyBorder="1" applyAlignment="1"/>
    <xf numFmtId="0" fontId="5" fillId="0" borderId="0" xfId="0" applyFont="1" applyFill="1" applyBorder="1" applyAlignment="1">
      <alignment horizontal="left" vertical="center" wrapText="1" shrinkToFit="1"/>
    </xf>
    <xf numFmtId="0" fontId="5" fillId="0" borderId="0" xfId="0" applyFont="1" applyFill="1" applyAlignment="1">
      <alignment horizontal="left" vertical="center" wrapText="1" shrinkToFit="1"/>
    </xf>
    <xf numFmtId="0" fontId="1" fillId="0" borderId="0" xfId="0" applyNumberFormat="1" applyFont="1" applyFill="1" applyBorder="1" applyAlignment="1">
      <alignment vertical="center"/>
    </xf>
    <xf numFmtId="0" fontId="1" fillId="0" borderId="0" xfId="0" applyFont="1" applyFill="1" applyBorder="1" applyAlignment="1">
      <alignment horizontal="left"/>
    </xf>
    <xf numFmtId="0" fontId="1" fillId="0" borderId="0" xfId="0" applyFont="1" applyFill="1" applyBorder="1" applyAlignment="1">
      <alignment horizontal="right"/>
    </xf>
    <xf numFmtId="0" fontId="2" fillId="0" borderId="0" xfId="136" applyFont="1" applyAlignment="1"/>
    <xf numFmtId="0" fontId="6" fillId="0" borderId="0" xfId="136" applyFont="1" applyAlignment="1">
      <alignment horizontal="right"/>
    </xf>
    <xf numFmtId="0" fontId="3" fillId="0" borderId="0" xfId="136" applyFont="1" applyAlignment="1">
      <alignment horizontal="center" vertical="center"/>
    </xf>
    <xf numFmtId="0" fontId="7" fillId="0" borderId="0" xfId="136" applyFont="1" applyAlignment="1">
      <alignment horizontal="center" vertical="center"/>
    </xf>
    <xf numFmtId="0" fontId="8" fillId="0" borderId="2" xfId="136" applyNumberFormat="1" applyFont="1" applyFill="1" applyBorder="1" applyAlignment="1">
      <alignment horizontal="right" vertical="center"/>
    </xf>
    <xf numFmtId="0" fontId="4" fillId="0" borderId="2" xfId="136" applyNumberFormat="1" applyFont="1" applyFill="1" applyBorder="1" applyAlignment="1">
      <alignment horizontal="right" vertical="center"/>
    </xf>
    <xf numFmtId="0" fontId="8" fillId="0" borderId="1" xfId="136" applyFont="1" applyFill="1" applyBorder="1" applyAlignment="1">
      <alignment horizontal="center" vertical="center" wrapText="1" shrinkToFit="1"/>
    </xf>
    <xf numFmtId="0" fontId="5" fillId="2" borderId="1" xfId="136" applyFont="1" applyFill="1" applyBorder="1" applyAlignment="1">
      <alignment horizontal="center" vertical="center" wrapText="1" shrinkToFit="1"/>
    </xf>
    <xf numFmtId="179" fontId="9" fillId="2" borderId="1" xfId="7" applyNumberFormat="1" applyFont="1" applyFill="1" applyBorder="1" applyAlignment="1" applyProtection="1"/>
    <xf numFmtId="179" fontId="10" fillId="2" borderId="1" xfId="7" applyNumberFormat="1" applyFont="1" applyFill="1" applyBorder="1" applyAlignment="1" applyProtection="1"/>
    <xf numFmtId="4" fontId="1" fillId="0" borderId="0" xfId="0" applyNumberFormat="1" applyFont="1" applyFill="1" applyBorder="1" applyAlignment="1"/>
    <xf numFmtId="181" fontId="1" fillId="0" borderId="0" xfId="0" applyNumberFormat="1" applyFont="1" applyFill="1" applyBorder="1" applyAlignment="1"/>
    <xf numFmtId="0" fontId="11" fillId="0" borderId="3" xfId="0" applyFont="1" applyFill="1" applyBorder="1" applyAlignment="1">
      <alignment horizontal="left" vertical="center" shrinkToFit="1"/>
    </xf>
    <xf numFmtId="182" fontId="10" fillId="2" borderId="1" xfId="7" applyNumberFormat="1" applyFont="1" applyFill="1" applyBorder="1" applyAlignment="1" applyProtection="1"/>
    <xf numFmtId="3" fontId="11" fillId="0" borderId="4" xfId="0" applyNumberFormat="1" applyFont="1" applyFill="1" applyBorder="1" applyAlignment="1">
      <alignment horizontal="right" vertical="center" shrinkToFit="1"/>
    </xf>
    <xf numFmtId="0" fontId="6" fillId="0" borderId="0" xfId="201" applyFont="1" applyAlignment="1"/>
    <xf numFmtId="0" fontId="1" fillId="0" borderId="0" xfId="201" applyAlignment="1"/>
    <xf numFmtId="0" fontId="5" fillId="0" borderId="0" xfId="201" applyNumberFormat="1" applyFont="1" applyFill="1" applyAlignment="1">
      <alignment horizontal="center" vertical="center" wrapText="1"/>
    </xf>
    <xf numFmtId="0" fontId="4" fillId="0" borderId="0" xfId="201" applyFont="1" applyFill="1" applyAlignment="1"/>
    <xf numFmtId="0" fontId="4" fillId="0" borderId="0" xfId="201" applyFont="1" applyFill="1" applyAlignment="1">
      <alignment vertical="center"/>
    </xf>
    <xf numFmtId="0" fontId="1" fillId="0" borderId="0" xfId="0" applyFont="1" applyFill="1" applyBorder="1" applyAlignment="1">
      <alignment vertical="center"/>
    </xf>
    <xf numFmtId="0" fontId="2" fillId="0" borderId="0" xfId="201" applyFont="1" applyAlignment="1"/>
    <xf numFmtId="0" fontId="12" fillId="0" borderId="0" xfId="201" applyFont="1" applyAlignment="1">
      <alignment horizontal="center" vertical="center"/>
    </xf>
    <xf numFmtId="0" fontId="13" fillId="0" borderId="0" xfId="201" applyFont="1" applyAlignment="1">
      <alignment horizontal="center" vertical="center"/>
    </xf>
    <xf numFmtId="0" fontId="10" fillId="0" borderId="0" xfId="0" applyNumberFormat="1" applyFont="1" applyFill="1" applyBorder="1" applyAlignment="1">
      <alignment horizontal="center" vertical="center" wrapText="1"/>
    </xf>
    <xf numFmtId="0" fontId="5" fillId="0" borderId="0" xfId="201" applyNumberFormat="1" applyFont="1" applyFill="1" applyBorder="1" applyAlignment="1">
      <alignment horizontal="center" vertical="center" wrapText="1"/>
    </xf>
    <xf numFmtId="0" fontId="5" fillId="0" borderId="0" xfId="201" applyNumberFormat="1" applyFont="1" applyFill="1" applyBorder="1" applyAlignment="1">
      <alignment vertical="center" wrapText="1"/>
    </xf>
    <xf numFmtId="0" fontId="5" fillId="0" borderId="0" xfId="0" applyNumberFormat="1" applyFont="1" applyFill="1" applyBorder="1" applyAlignment="1">
      <alignment horizontal="right" vertical="center" wrapText="1"/>
    </xf>
    <xf numFmtId="0" fontId="4" fillId="0" borderId="1" xfId="201" applyFont="1" applyFill="1" applyBorder="1" applyAlignment="1">
      <alignment horizontal="center" vertical="center" wrapText="1" shrinkToFit="1"/>
    </xf>
    <xf numFmtId="0" fontId="5" fillId="2" borderId="1" xfId="201" applyFont="1" applyFill="1" applyBorder="1" applyAlignment="1">
      <alignment horizontal="center" vertical="center" wrapText="1" shrinkToFit="1"/>
    </xf>
    <xf numFmtId="4" fontId="5" fillId="2" borderId="1" xfId="0" applyNumberFormat="1" applyFont="1" applyFill="1" applyBorder="1" applyAlignment="1">
      <alignment horizontal="right" vertical="center" shrinkToFit="1"/>
    </xf>
    <xf numFmtId="3" fontId="5" fillId="2" borderId="1" xfId="201" applyNumberFormat="1" applyFont="1" applyFill="1" applyBorder="1" applyAlignment="1">
      <alignment horizontal="right" vertical="center" wrapText="1" shrinkToFit="1"/>
    </xf>
    <xf numFmtId="0" fontId="6" fillId="0" borderId="0" xfId="236" applyFont="1" applyFill="1" applyAlignment="1"/>
    <xf numFmtId="0" fontId="1" fillId="0" borderId="0" xfId="236" applyFill="1" applyAlignment="1"/>
    <xf numFmtId="0" fontId="1" fillId="0" borderId="0" xfId="236" applyFont="1" applyFill="1" applyAlignment="1"/>
    <xf numFmtId="0" fontId="2" fillId="0" borderId="0" xfId="236" applyFont="1" applyFill="1" applyAlignment="1"/>
    <xf numFmtId="0" fontId="12" fillId="0" borderId="0" xfId="236" applyFont="1" applyFill="1" applyBorder="1" applyAlignment="1">
      <alignment horizontal="center" vertical="center"/>
    </xf>
    <xf numFmtId="0" fontId="13" fillId="0" borderId="0" xfId="236" applyFont="1" applyFill="1" applyBorder="1" applyAlignment="1">
      <alignment horizontal="center" vertical="center"/>
    </xf>
    <xf numFmtId="0" fontId="8" fillId="0" borderId="0" xfId="236" applyFont="1" applyFill="1" applyBorder="1" applyAlignment="1">
      <alignment horizontal="center" vertical="center"/>
    </xf>
    <xf numFmtId="0" fontId="14" fillId="0" borderId="0" xfId="236" applyFont="1" applyFill="1" applyBorder="1" applyAlignment="1">
      <alignment horizontal="center" vertical="center"/>
    </xf>
    <xf numFmtId="0" fontId="1" fillId="0" borderId="0" xfId="236" applyFont="1" applyFill="1" applyBorder="1" applyAlignment="1">
      <alignment horizontal="center" vertical="center"/>
    </xf>
    <xf numFmtId="0" fontId="1" fillId="0" borderId="0" xfId="236" applyFont="1" applyFill="1" applyBorder="1" applyAlignment="1">
      <alignment vertical="center"/>
    </xf>
    <xf numFmtId="0" fontId="8" fillId="0" borderId="2" xfId="236" applyFont="1" applyFill="1" applyBorder="1" applyAlignment="1">
      <alignment horizontal="right" vertical="center"/>
    </xf>
    <xf numFmtId="0" fontId="8" fillId="0" borderId="1" xfId="236" applyFont="1" applyFill="1" applyBorder="1" applyAlignment="1">
      <alignment horizontal="center" vertical="center" wrapText="1" shrinkToFit="1"/>
    </xf>
    <xf numFmtId="0" fontId="5" fillId="2" borderId="1" xfId="236" applyFont="1" applyFill="1" applyBorder="1" applyAlignment="1">
      <alignment horizontal="center" vertical="center" wrapText="1" shrinkToFit="1"/>
    </xf>
    <xf numFmtId="0" fontId="11" fillId="0" borderId="1" xfId="0" applyFont="1" applyFill="1" applyBorder="1" applyAlignment="1">
      <alignment horizontal="left" vertical="center" shrinkToFit="1"/>
    </xf>
    <xf numFmtId="3" fontId="11" fillId="0" borderId="1" xfId="0" applyNumberFormat="1" applyFont="1" applyFill="1" applyBorder="1" applyAlignment="1">
      <alignment horizontal="right" vertical="center" shrinkToFit="1"/>
    </xf>
    <xf numFmtId="183" fontId="1" fillId="0" borderId="0" xfId="0" applyNumberFormat="1" applyFont="1" applyFill="1" applyBorder="1" applyAlignment="1"/>
    <xf numFmtId="0" fontId="15" fillId="0" borderId="0" xfId="0" applyFont="1" applyFill="1" applyBorder="1" applyAlignment="1">
      <alignment horizontal="center"/>
    </xf>
    <xf numFmtId="0" fontId="16" fillId="0" borderId="0" xfId="0" applyFont="1" applyFill="1" applyBorder="1" applyAlignment="1"/>
    <xf numFmtId="0" fontId="16" fillId="0" borderId="0" xfId="0" applyFont="1" applyFill="1" applyBorder="1" applyAlignment="1">
      <alignment horizontal="center"/>
    </xf>
    <xf numFmtId="0" fontId="17" fillId="3" borderId="5" xfId="0" applyFont="1" applyFill="1" applyBorder="1" applyAlignment="1">
      <alignment horizontal="center" vertical="center" shrinkToFit="1"/>
    </xf>
    <xf numFmtId="0" fontId="17" fillId="3" borderId="6" xfId="0" applyFont="1" applyFill="1" applyBorder="1" applyAlignment="1">
      <alignment horizontal="center" vertical="center" shrinkToFit="1"/>
    </xf>
    <xf numFmtId="0" fontId="17" fillId="3" borderId="3" xfId="0" applyFont="1" applyFill="1" applyBorder="1" applyAlignment="1">
      <alignment horizontal="center" vertical="center" shrinkToFit="1"/>
    </xf>
    <xf numFmtId="0" fontId="17" fillId="3" borderId="4" xfId="0" applyFont="1" applyFill="1" applyBorder="1" applyAlignment="1">
      <alignment horizontal="center" vertical="center" shrinkToFit="1"/>
    </xf>
    <xf numFmtId="177" fontId="17" fillId="3" borderId="4" xfId="0" applyNumberFormat="1" applyFont="1" applyFill="1" applyBorder="1" applyAlignment="1">
      <alignment horizontal="center" vertical="center" shrinkToFit="1"/>
    </xf>
    <xf numFmtId="0" fontId="17" fillId="3" borderId="3" xfId="0" applyFont="1" applyFill="1" applyBorder="1" applyAlignment="1">
      <alignment horizontal="left" vertical="center" shrinkToFit="1"/>
    </xf>
    <xf numFmtId="177" fontId="17" fillId="0" borderId="4" xfId="0" applyNumberFormat="1" applyFont="1" applyFill="1" applyBorder="1" applyAlignment="1">
      <alignment horizontal="right" vertical="center" shrinkToFit="1"/>
    </xf>
    <xf numFmtId="0" fontId="17" fillId="3" borderId="4" xfId="0" applyFont="1" applyFill="1" applyBorder="1" applyAlignment="1">
      <alignment horizontal="left" vertical="center" shrinkToFit="1"/>
    </xf>
    <xf numFmtId="0" fontId="17" fillId="3" borderId="3" xfId="0" applyFont="1" applyFill="1" applyBorder="1" applyAlignment="1">
      <alignment horizontal="left" vertical="center"/>
    </xf>
    <xf numFmtId="177" fontId="17" fillId="0" borderId="4" xfId="0" applyNumberFormat="1" applyFont="1" applyFill="1" applyBorder="1" applyAlignment="1">
      <alignment horizontal="center" vertical="center" shrinkToFit="1"/>
    </xf>
    <xf numFmtId="177" fontId="17" fillId="0" borderId="4" xfId="0" applyNumberFormat="1" applyFont="1" applyFill="1" applyBorder="1" applyAlignment="1">
      <alignment horizontal="left" vertical="center" shrinkToFit="1"/>
    </xf>
    <xf numFmtId="0" fontId="18" fillId="3" borderId="3" xfId="0" applyFont="1" applyFill="1" applyBorder="1" applyAlignment="1">
      <alignment horizontal="center" vertical="center" shrinkToFit="1"/>
    </xf>
    <xf numFmtId="0" fontId="18" fillId="3" borderId="4" xfId="0" applyFont="1" applyFill="1" applyBorder="1" applyAlignment="1">
      <alignment horizontal="center" vertical="center" shrinkToFit="1"/>
    </xf>
    <xf numFmtId="0" fontId="19" fillId="3" borderId="4" xfId="0" applyFont="1" applyFill="1" applyBorder="1" applyAlignment="1">
      <alignment horizontal="center" vertical="center" shrinkToFit="1"/>
    </xf>
    <xf numFmtId="0" fontId="11" fillId="3" borderId="4" xfId="0" applyFont="1" applyFill="1" applyBorder="1" applyAlignment="1">
      <alignment horizontal="left" vertical="center" shrinkToFit="1"/>
    </xf>
    <xf numFmtId="0" fontId="18" fillId="3" borderId="7" xfId="0" applyFont="1" applyFill="1" applyBorder="1" applyAlignment="1">
      <alignment horizontal="center" vertical="center" shrinkToFit="1"/>
    </xf>
    <xf numFmtId="0" fontId="17" fillId="3" borderId="8" xfId="0" applyFont="1" applyFill="1" applyBorder="1" applyAlignment="1">
      <alignment horizontal="center" vertical="center" shrinkToFit="1"/>
    </xf>
    <xf numFmtId="177" fontId="17" fillId="0" borderId="8" xfId="0" applyNumberFormat="1" applyFont="1" applyFill="1" applyBorder="1" applyAlignment="1">
      <alignment horizontal="right" vertical="center" shrinkToFit="1"/>
    </xf>
    <xf numFmtId="0" fontId="18" fillId="3" borderId="8" xfId="0" applyFont="1" applyFill="1" applyBorder="1" applyAlignment="1">
      <alignment horizontal="center" vertical="center" shrinkToFit="1"/>
    </xf>
    <xf numFmtId="0" fontId="19" fillId="3" borderId="8" xfId="0" applyFont="1" applyFill="1" applyBorder="1" applyAlignment="1">
      <alignment horizontal="center" vertical="center" shrinkToFit="1"/>
    </xf>
    <xf numFmtId="0" fontId="17" fillId="0" borderId="0" xfId="0" applyFont="1" applyFill="1" applyBorder="1" applyAlignment="1">
      <alignment horizontal="left" vertical="center"/>
    </xf>
    <xf numFmtId="0" fontId="17"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horizontal="right"/>
    </xf>
    <xf numFmtId="0" fontId="17" fillId="3" borderId="9" xfId="0" applyFont="1" applyFill="1" applyBorder="1" applyAlignment="1">
      <alignment horizontal="center" vertical="center" shrinkToFit="1"/>
    </xf>
    <xf numFmtId="0" fontId="17" fillId="3" borderId="10" xfId="0" applyFont="1" applyFill="1" applyBorder="1" applyAlignment="1">
      <alignment horizontal="center" vertical="center" shrinkToFit="1"/>
    </xf>
    <xf numFmtId="177" fontId="17" fillId="0" borderId="10" xfId="0" applyNumberFormat="1" applyFont="1" applyFill="1" applyBorder="1" applyAlignment="1">
      <alignment horizontal="right" vertical="center" shrinkToFit="1"/>
    </xf>
    <xf numFmtId="177" fontId="17" fillId="0" borderId="11" xfId="0" applyNumberFormat="1" applyFont="1" applyFill="1" applyBorder="1" applyAlignment="1">
      <alignment horizontal="right" vertical="center" shrinkToFit="1"/>
    </xf>
    <xf numFmtId="0" fontId="0" fillId="0" borderId="0" xfId="0" applyFill="1" applyAlignment="1"/>
    <xf numFmtId="0" fontId="20" fillId="0" borderId="0" xfId="0" applyFont="1" applyFill="1" applyBorder="1" applyAlignment="1"/>
    <xf numFmtId="0" fontId="20" fillId="0" borderId="0" xfId="0" applyFont="1" applyFill="1" applyBorder="1" applyAlignment="1">
      <alignment horizontal="right"/>
    </xf>
    <xf numFmtId="0" fontId="0" fillId="0" borderId="0" xfId="0" applyFill="1" applyBorder="1" applyAlignment="1"/>
    <xf numFmtId="3" fontId="21" fillId="0" borderId="0" xfId="0" applyNumberFormat="1" applyFont="1" applyFill="1" applyBorder="1" applyAlignment="1" applyProtection="1">
      <alignment horizontal="left" vertical="center"/>
    </xf>
    <xf numFmtId="3" fontId="22" fillId="0" borderId="0" xfId="0" applyNumberFormat="1" applyFont="1" applyFill="1" applyBorder="1" applyAlignment="1" applyProtection="1">
      <alignment horizontal="center" vertical="center"/>
    </xf>
    <xf numFmtId="49" fontId="2" fillId="0" borderId="0" xfId="0" applyNumberFormat="1" applyFont="1" applyFill="1" applyBorder="1" applyAlignment="1">
      <alignment horizontal="left" vertical="center" wrapText="1" shrinkToFit="1"/>
    </xf>
    <xf numFmtId="49" fontId="2" fillId="0" borderId="0" xfId="0" applyNumberFormat="1" applyFont="1" applyFill="1" applyBorder="1" applyAlignment="1">
      <alignment horizontal="right" vertical="center" wrapText="1" shrinkToFit="1"/>
    </xf>
    <xf numFmtId="49" fontId="2" fillId="0" borderId="1" xfId="0" applyNumberFormat="1" applyFont="1" applyFill="1" applyBorder="1" applyAlignment="1">
      <alignment horizontal="center" vertical="center" wrapText="1" shrinkToFit="1"/>
    </xf>
    <xf numFmtId="49" fontId="23" fillId="0" borderId="1" xfId="0" applyNumberFormat="1" applyFont="1" applyFill="1" applyBorder="1" applyAlignment="1">
      <alignment horizontal="left" vertical="center" wrapText="1" shrinkToFit="1"/>
    </xf>
    <xf numFmtId="3" fontId="24" fillId="0" borderId="1" xfId="0" applyNumberFormat="1" applyFont="1" applyFill="1" applyBorder="1" applyAlignment="1" applyProtection="1">
      <alignment horizontal="right" vertical="center"/>
    </xf>
    <xf numFmtId="3" fontId="24" fillId="0" borderId="1" xfId="0" applyNumberFormat="1" applyFont="1" applyFill="1" applyBorder="1" applyAlignment="1">
      <alignment horizontal="right" vertical="center"/>
    </xf>
    <xf numFmtId="49" fontId="2" fillId="0" borderId="1" xfId="0" applyNumberFormat="1" applyFont="1" applyFill="1" applyBorder="1" applyAlignment="1">
      <alignment horizontal="left" vertical="center" wrapText="1" shrinkToFit="1"/>
    </xf>
    <xf numFmtId="3" fontId="24" fillId="0" borderId="12" xfId="0" applyNumberFormat="1" applyFont="1" applyFill="1" applyBorder="1" applyAlignment="1">
      <alignment horizontal="right" vertical="center"/>
    </xf>
    <xf numFmtId="0" fontId="20" fillId="0" borderId="0" xfId="0" applyFont="1" applyFill="1" applyBorder="1" applyAlignment="1">
      <alignment vertical="center"/>
    </xf>
    <xf numFmtId="0" fontId="25" fillId="0" borderId="0" xfId="0" applyFont="1" applyFill="1" applyBorder="1" applyAlignment="1">
      <alignment vertical="center" wrapText="1"/>
    </xf>
    <xf numFmtId="0" fontId="26" fillId="0" borderId="0" xfId="0" applyFont="1" applyFill="1" applyBorder="1" applyAlignment="1">
      <alignment vertical="center" wrapText="1"/>
    </xf>
    <xf numFmtId="0" fontId="21" fillId="0" borderId="0" xfId="0" applyFont="1" applyFill="1" applyBorder="1" applyAlignment="1">
      <alignment vertical="center"/>
    </xf>
    <xf numFmtId="0" fontId="0" fillId="0" borderId="0" xfId="0" applyFont="1" applyFill="1" applyBorder="1" applyAlignment="1"/>
    <xf numFmtId="184" fontId="20" fillId="0" borderId="0" xfId="0" applyNumberFormat="1" applyFont="1" applyFill="1" applyBorder="1" applyAlignment="1">
      <alignment vertical="center"/>
    </xf>
    <xf numFmtId="10" fontId="20" fillId="0" borderId="0" xfId="0" applyNumberFormat="1" applyFont="1" applyFill="1" applyBorder="1" applyAlignment="1">
      <alignment vertical="center"/>
    </xf>
    <xf numFmtId="0" fontId="22" fillId="0" borderId="0" xfId="0" applyFont="1" applyFill="1" applyBorder="1" applyAlignment="1">
      <alignment horizontal="center" vertical="center"/>
    </xf>
    <xf numFmtId="0" fontId="27" fillId="0" borderId="0" xfId="0" applyFont="1" applyFill="1" applyBorder="1" applyAlignment="1">
      <alignment horizontal="center" vertical="center"/>
    </xf>
    <xf numFmtId="184" fontId="27" fillId="0" borderId="0" xfId="0" applyNumberFormat="1" applyFont="1" applyFill="1" applyBorder="1" applyAlignment="1">
      <alignment vertical="center"/>
    </xf>
    <xf numFmtId="184" fontId="21" fillId="0" borderId="0" xfId="0" applyNumberFormat="1" applyFont="1" applyFill="1" applyBorder="1" applyAlignment="1">
      <alignment vertical="center"/>
    </xf>
    <xf numFmtId="0" fontId="26" fillId="0" borderId="13" xfId="0" applyFont="1" applyFill="1" applyBorder="1" applyAlignment="1">
      <alignment horizontal="center" vertical="center" wrapText="1"/>
    </xf>
    <xf numFmtId="184" fontId="26" fillId="0" borderId="14" xfId="0" applyNumberFormat="1" applyFont="1" applyFill="1" applyBorder="1" applyAlignment="1">
      <alignment horizontal="center" vertical="center" wrapText="1"/>
    </xf>
    <xf numFmtId="38" fontId="26" fillId="0" borderId="14" xfId="143" applyNumberFormat="1" applyFont="1" applyFill="1" applyBorder="1" applyAlignment="1">
      <alignment horizontal="center" vertical="center" wrapText="1"/>
    </xf>
    <xf numFmtId="184" fontId="26" fillId="0" borderId="15" xfId="0" applyNumberFormat="1" applyFont="1" applyFill="1" applyBorder="1" applyAlignment="1">
      <alignment horizontal="center" vertical="center" wrapText="1"/>
    </xf>
    <xf numFmtId="0" fontId="26" fillId="0" borderId="16" xfId="0" applyFont="1" applyFill="1" applyBorder="1" applyAlignment="1">
      <alignment horizontal="center" vertical="center" wrapText="1"/>
    </xf>
    <xf numFmtId="184" fontId="26" fillId="0" borderId="1" xfId="0" applyNumberFormat="1" applyFont="1" applyFill="1" applyBorder="1" applyAlignment="1">
      <alignment horizontal="center" vertical="center" wrapText="1"/>
    </xf>
    <xf numFmtId="38" fontId="26" fillId="0" borderId="1" xfId="143" applyNumberFormat="1" applyFont="1" applyFill="1" applyBorder="1" applyAlignment="1">
      <alignment horizontal="center" vertical="center" wrapText="1"/>
    </xf>
    <xf numFmtId="10" fontId="26" fillId="0" borderId="17" xfId="0" applyNumberFormat="1" applyFont="1" applyFill="1" applyBorder="1" applyAlignment="1">
      <alignment horizontal="center" vertical="center" wrapText="1"/>
    </xf>
    <xf numFmtId="184" fontId="26" fillId="0" borderId="1" xfId="0" applyNumberFormat="1" applyFont="1" applyFill="1" applyBorder="1" applyAlignment="1">
      <alignment horizontal="right" vertical="center" wrapText="1"/>
    </xf>
    <xf numFmtId="184" fontId="20" fillId="0" borderId="1" xfId="0" applyNumberFormat="1" applyFont="1" applyFill="1" applyBorder="1" applyAlignment="1">
      <alignment horizontal="right" vertical="center" wrapText="1"/>
    </xf>
    <xf numFmtId="184" fontId="21" fillId="0" borderId="1" xfId="0" applyNumberFormat="1" applyFont="1" applyFill="1" applyBorder="1" applyAlignment="1">
      <alignment vertical="center" wrapText="1"/>
    </xf>
    <xf numFmtId="185" fontId="21" fillId="0" borderId="17" xfId="0" applyNumberFormat="1" applyFont="1" applyFill="1" applyBorder="1" applyAlignment="1">
      <alignment vertical="center"/>
    </xf>
    <xf numFmtId="0" fontId="24" fillId="0" borderId="16" xfId="0" applyFont="1" applyFill="1" applyBorder="1" applyAlignment="1">
      <alignment vertical="center"/>
    </xf>
    <xf numFmtId="184" fontId="24" fillId="0" borderId="1" xfId="0" applyNumberFormat="1" applyFont="1" applyFill="1" applyBorder="1" applyAlignment="1">
      <alignment vertical="center"/>
    </xf>
    <xf numFmtId="184" fontId="28" fillId="0" borderId="5" xfId="237" applyNumberFormat="1" applyFont="1" applyFill="1" applyBorder="1" applyAlignment="1">
      <alignment horizontal="right" vertical="center"/>
    </xf>
    <xf numFmtId="184" fontId="28" fillId="0" borderId="5" xfId="238" applyNumberFormat="1" applyFont="1" applyFill="1" applyBorder="1" applyAlignment="1">
      <alignment horizontal="right" vertical="center"/>
    </xf>
    <xf numFmtId="184" fontId="28" fillId="0" borderId="18" xfId="239" applyNumberFormat="1" applyFont="1" applyFill="1" applyBorder="1" applyAlignment="1">
      <alignment horizontal="right" vertical="center"/>
    </xf>
    <xf numFmtId="184" fontId="28" fillId="0" borderId="5" xfId="239" applyNumberFormat="1" applyFont="1" applyFill="1" applyBorder="1" applyAlignment="1">
      <alignment horizontal="right" vertical="center"/>
    </xf>
    <xf numFmtId="185" fontId="24" fillId="0" borderId="17" xfId="0" applyNumberFormat="1" applyFont="1" applyFill="1" applyBorder="1" applyAlignment="1">
      <alignment vertical="center"/>
    </xf>
    <xf numFmtId="184" fontId="24" fillId="0" borderId="1" xfId="0" applyNumberFormat="1" applyFont="1" applyFill="1" applyBorder="1" applyAlignment="1">
      <alignment vertical="center" wrapText="1"/>
    </xf>
    <xf numFmtId="184" fontId="20" fillId="0" borderId="1" xfId="0" applyNumberFormat="1" applyFont="1" applyFill="1" applyBorder="1" applyAlignment="1">
      <alignment vertical="center"/>
    </xf>
    <xf numFmtId="0" fontId="24" fillId="0" borderId="19" xfId="0" applyFont="1" applyFill="1" applyBorder="1" applyAlignment="1">
      <alignment vertical="center"/>
    </xf>
    <xf numFmtId="184" fontId="24" fillId="0" borderId="20" xfId="0" applyNumberFormat="1" applyFont="1" applyFill="1" applyBorder="1" applyAlignment="1">
      <alignment vertical="center"/>
    </xf>
    <xf numFmtId="184" fontId="28" fillId="0" borderId="21" xfId="237" applyNumberFormat="1" applyFont="1" applyFill="1" applyBorder="1" applyAlignment="1">
      <alignment horizontal="right" vertical="center"/>
    </xf>
    <xf numFmtId="184" fontId="28" fillId="0" borderId="22" xfId="238" applyNumberFormat="1" applyFont="1" applyFill="1" applyBorder="1" applyAlignment="1">
      <alignment horizontal="right" vertical="center"/>
    </xf>
    <xf numFmtId="184" fontId="24" fillId="0" borderId="20" xfId="0" applyNumberFormat="1" applyFont="1" applyFill="1" applyBorder="1" applyAlignment="1">
      <alignment vertical="center" wrapText="1"/>
    </xf>
    <xf numFmtId="185" fontId="24" fillId="0" borderId="23" xfId="0" applyNumberFormat="1" applyFont="1" applyFill="1" applyBorder="1" applyAlignment="1">
      <alignment vertical="center"/>
    </xf>
    <xf numFmtId="0" fontId="24" fillId="0" borderId="24" xfId="0" applyFont="1" applyFill="1" applyBorder="1" applyAlignment="1">
      <alignment vertical="center"/>
    </xf>
    <xf numFmtId="184" fontId="24" fillId="0" borderId="25" xfId="0" applyNumberFormat="1" applyFont="1" applyFill="1" applyBorder="1" applyAlignment="1">
      <alignment vertical="center"/>
    </xf>
    <xf numFmtId="184" fontId="28" fillId="0" borderId="25" xfId="237" applyNumberFormat="1" applyFont="1" applyFill="1" applyBorder="1" applyAlignment="1">
      <alignment horizontal="right" vertical="center"/>
    </xf>
    <xf numFmtId="184" fontId="28" fillId="0" borderId="26" xfId="238" applyNumberFormat="1" applyFont="1" applyFill="1" applyBorder="1" applyAlignment="1">
      <alignment horizontal="right" vertical="center"/>
    </xf>
    <xf numFmtId="184" fontId="24" fillId="0" borderId="25" xfId="0" applyNumberFormat="1" applyFont="1" applyFill="1" applyBorder="1" applyAlignment="1">
      <alignment vertical="center" wrapText="1"/>
    </xf>
    <xf numFmtId="0" fontId="0" fillId="0" borderId="0" xfId="0" applyFont="1" applyFill="1" applyBorder="1" applyAlignment="1">
      <alignment vertical="center" wrapText="1"/>
    </xf>
    <xf numFmtId="0" fontId="21" fillId="0" borderId="0" xfId="0" applyFont="1" applyFill="1" applyBorder="1" applyAlignment="1">
      <alignment vertical="center" wrapText="1"/>
    </xf>
    <xf numFmtId="0" fontId="0" fillId="0" borderId="0" xfId="0" applyFont="1" applyFill="1" applyBorder="1" applyAlignment="1">
      <alignment wrapText="1"/>
    </xf>
    <xf numFmtId="184" fontId="0" fillId="0" borderId="0" xfId="0" applyNumberFormat="1" applyFont="1" applyFill="1" applyBorder="1" applyAlignment="1">
      <alignment vertical="center" wrapText="1"/>
    </xf>
    <xf numFmtId="176" fontId="0" fillId="0" borderId="0" xfId="0" applyNumberFormat="1" applyFont="1" applyFill="1" applyBorder="1" applyAlignment="1">
      <alignment vertical="center" wrapText="1"/>
    </xf>
    <xf numFmtId="0" fontId="22" fillId="0" borderId="0" xfId="0" applyFont="1" applyFill="1" applyBorder="1" applyAlignment="1">
      <alignment horizontal="center" vertical="center" wrapText="1"/>
    </xf>
    <xf numFmtId="184" fontId="22" fillId="0" borderId="0" xfId="0" applyNumberFormat="1" applyFont="1" applyFill="1" applyBorder="1" applyAlignment="1">
      <alignment horizontal="center" vertical="center" wrapText="1"/>
    </xf>
    <xf numFmtId="176" fontId="22" fillId="0" borderId="0" xfId="0" applyNumberFormat="1" applyFont="1" applyFill="1" applyBorder="1" applyAlignment="1">
      <alignment horizontal="center" vertical="center" wrapText="1"/>
    </xf>
    <xf numFmtId="0" fontId="27" fillId="0" borderId="0" xfId="0" applyFont="1" applyFill="1" applyBorder="1" applyAlignment="1">
      <alignment horizontal="center" vertical="center" wrapText="1"/>
    </xf>
    <xf numFmtId="184" fontId="27" fillId="0" borderId="0" xfId="0" applyNumberFormat="1" applyFont="1" applyFill="1" applyBorder="1" applyAlignment="1">
      <alignment vertical="center" wrapText="1"/>
    </xf>
    <xf numFmtId="184" fontId="0" fillId="0" borderId="0" xfId="0" applyNumberFormat="1" applyFont="1" applyFill="1" applyBorder="1" applyAlignment="1">
      <alignment horizontal="right" vertical="center" wrapText="1"/>
    </xf>
    <xf numFmtId="176" fontId="0" fillId="0" borderId="0" xfId="0" applyNumberFormat="1" applyFont="1" applyFill="1" applyBorder="1" applyAlignment="1">
      <alignment horizontal="right" vertical="center" wrapText="1"/>
    </xf>
    <xf numFmtId="0" fontId="26" fillId="0" borderId="1" xfId="0" applyFont="1" applyFill="1" applyBorder="1" applyAlignment="1">
      <alignment horizontal="center" vertical="center" wrapText="1"/>
    </xf>
    <xf numFmtId="38" fontId="26" fillId="0" borderId="27" xfId="143" applyNumberFormat="1" applyFont="1" applyFill="1" applyBorder="1" applyAlignment="1">
      <alignment horizontal="center" vertical="center" wrapText="1"/>
    </xf>
    <xf numFmtId="176" fontId="26" fillId="0" borderId="1" xfId="0" applyNumberFormat="1" applyFont="1" applyFill="1" applyBorder="1" applyAlignment="1">
      <alignment vertical="center" wrapText="1"/>
    </xf>
    <xf numFmtId="0" fontId="26" fillId="0" borderId="1" xfId="0" applyFont="1" applyFill="1" applyBorder="1" applyAlignment="1">
      <alignment vertical="center" wrapText="1"/>
    </xf>
    <xf numFmtId="184" fontId="26" fillId="0" borderId="1" xfId="0" applyNumberFormat="1" applyFont="1" applyFill="1" applyBorder="1" applyAlignment="1">
      <alignment vertical="center" wrapText="1"/>
    </xf>
    <xf numFmtId="176" fontId="26" fillId="0" borderId="1" xfId="0" applyNumberFormat="1" applyFont="1" applyFill="1" applyBorder="1" applyAlignment="1">
      <alignment horizontal="center" vertical="center" wrapText="1"/>
    </xf>
    <xf numFmtId="0" fontId="26" fillId="0" borderId="3" xfId="0" applyFont="1" applyFill="1" applyBorder="1" applyAlignment="1">
      <alignment horizontal="center" vertical="center" wrapText="1"/>
    </xf>
    <xf numFmtId="184" fontId="26" fillId="0" borderId="4" xfId="0" applyNumberFormat="1" applyFont="1" applyFill="1" applyBorder="1" applyAlignment="1">
      <alignment horizontal="right" vertical="center" wrapText="1"/>
    </xf>
    <xf numFmtId="184" fontId="26" fillId="0" borderId="28" xfId="165" applyNumberFormat="1" applyFont="1" applyFill="1" applyBorder="1" applyAlignment="1">
      <alignment horizontal="right" vertical="center" wrapText="1"/>
    </xf>
    <xf numFmtId="184" fontId="21" fillId="0" borderId="1" xfId="165" applyNumberFormat="1" applyFont="1" applyFill="1" applyBorder="1" applyAlignment="1">
      <alignment vertical="center" wrapText="1"/>
    </xf>
    <xf numFmtId="176" fontId="24" fillId="0" borderId="1" xfId="17" applyNumberFormat="1" applyFont="1" applyFill="1" applyBorder="1" applyAlignment="1" applyProtection="1">
      <alignment horizontal="center" vertical="center" wrapText="1"/>
    </xf>
    <xf numFmtId="0" fontId="24" fillId="0" borderId="3" xfId="0" applyFont="1" applyFill="1" applyBorder="1" applyAlignment="1">
      <alignment vertical="center" wrapText="1"/>
    </xf>
    <xf numFmtId="184" fontId="24" fillId="0" borderId="4" xfId="0" applyNumberFormat="1" applyFont="1" applyFill="1" applyBorder="1" applyAlignment="1">
      <alignment vertical="center" wrapText="1"/>
    </xf>
    <xf numFmtId="4" fontId="20" fillId="0" borderId="1" xfId="0" applyNumberFormat="1" applyFont="1" applyFill="1" applyBorder="1" applyAlignment="1"/>
    <xf numFmtId="181" fontId="28" fillId="0" borderId="6" xfId="0" applyNumberFormat="1" applyFont="1" applyFill="1" applyBorder="1" applyAlignment="1">
      <alignment vertical="center" wrapText="1"/>
    </xf>
    <xf numFmtId="10" fontId="28" fillId="0" borderId="29" xfId="0" applyNumberFormat="1" applyFont="1" applyFill="1" applyBorder="1" applyAlignment="1">
      <alignment horizontal="center" vertical="center" wrapText="1"/>
    </xf>
    <xf numFmtId="181" fontId="28" fillId="0" borderId="5" xfId="0" applyNumberFormat="1" applyFont="1" applyFill="1" applyBorder="1" applyAlignment="1">
      <alignment vertical="center" wrapText="1"/>
    </xf>
    <xf numFmtId="184" fontId="28" fillId="0" borderId="1" xfId="0" applyNumberFormat="1" applyFont="1" applyFill="1" applyBorder="1" applyAlignment="1">
      <alignment vertical="center" wrapText="1"/>
    </xf>
    <xf numFmtId="4" fontId="20" fillId="0" borderId="25" xfId="0" applyNumberFormat="1" applyFont="1" applyFill="1" applyBorder="1" applyAlignment="1"/>
    <xf numFmtId="184" fontId="28" fillId="0" borderId="25" xfId="0" applyNumberFormat="1" applyFont="1" applyFill="1" applyBorder="1" applyAlignment="1">
      <alignment horizontal="right" vertical="center" wrapText="1"/>
    </xf>
    <xf numFmtId="181" fontId="28" fillId="0" borderId="30" xfId="0" applyNumberFormat="1" applyFont="1" applyFill="1" applyBorder="1" applyAlignment="1">
      <alignment vertical="center" wrapText="1"/>
    </xf>
    <xf numFmtId="3" fontId="20" fillId="0" borderId="0" xfId="0" applyNumberFormat="1" applyFont="1" applyFill="1" applyBorder="1" applyAlignment="1" applyProtection="1"/>
    <xf numFmtId="3" fontId="21" fillId="0" borderId="0" xfId="0" applyNumberFormat="1" applyFont="1" applyFill="1" applyBorder="1" applyAlignment="1" applyProtection="1"/>
    <xf numFmtId="3" fontId="24" fillId="0" borderId="0" xfId="0" applyNumberFormat="1" applyFont="1" applyFill="1" applyBorder="1" applyAlignment="1" applyProtection="1">
      <alignment horizontal="right" vertical="center"/>
    </xf>
    <xf numFmtId="3" fontId="29" fillId="0" borderId="1" xfId="0" applyNumberFormat="1" applyFont="1" applyFill="1" applyBorder="1" applyAlignment="1" applyProtection="1">
      <alignment horizontal="center" vertical="center"/>
    </xf>
    <xf numFmtId="3" fontId="29" fillId="0" borderId="1" xfId="0" applyNumberFormat="1" applyFont="1" applyFill="1" applyBorder="1" applyAlignment="1" applyProtection="1">
      <alignment horizontal="center" vertical="center" wrapText="1"/>
    </xf>
    <xf numFmtId="3" fontId="29" fillId="0" borderId="1" xfId="0" applyNumberFormat="1" applyFont="1" applyFill="1" applyBorder="1" applyAlignment="1" applyProtection="1">
      <alignment vertical="center"/>
    </xf>
    <xf numFmtId="3" fontId="24" fillId="0" borderId="31" xfId="0" applyNumberFormat="1" applyFont="1" applyFill="1" applyBorder="1" applyAlignment="1">
      <alignment horizontal="right" vertical="center"/>
    </xf>
    <xf numFmtId="0" fontId="24" fillId="0" borderId="1" xfId="0" applyNumberFormat="1" applyFont="1" applyFill="1" applyBorder="1" applyAlignment="1" applyProtection="1">
      <alignment vertical="center"/>
    </xf>
    <xf numFmtId="3" fontId="24" fillId="0" borderId="32" xfId="0" applyNumberFormat="1" applyFont="1" applyFill="1" applyBorder="1" applyAlignment="1">
      <alignment horizontal="right" vertical="center"/>
    </xf>
    <xf numFmtId="0" fontId="29" fillId="0" borderId="1" xfId="0" applyNumberFormat="1" applyFont="1" applyFill="1" applyBorder="1" applyAlignment="1" applyProtection="1">
      <alignment vertical="center"/>
    </xf>
    <xf numFmtId="3" fontId="24" fillId="0" borderId="1" xfId="0" applyNumberFormat="1" applyFont="1" applyFill="1" applyBorder="1" applyAlignment="1" applyProtection="1">
      <alignment vertical="center"/>
    </xf>
    <xf numFmtId="3" fontId="27" fillId="0" borderId="1" xfId="0" applyNumberFormat="1" applyFont="1" applyFill="1" applyBorder="1" applyAlignment="1" applyProtection="1"/>
    <xf numFmtId="3" fontId="30" fillId="0" borderId="0" xfId="0" applyNumberFormat="1" applyFont="1" applyFill="1" applyBorder="1" applyAlignment="1" applyProtection="1">
      <alignment horizontal="center" vertical="center"/>
    </xf>
    <xf numFmtId="0" fontId="21" fillId="0" borderId="0" xfId="191" applyFont="1" applyFill="1" applyBorder="1" applyAlignment="1">
      <alignment vertical="center"/>
    </xf>
    <xf numFmtId="0" fontId="20" fillId="0" borderId="0" xfId="192" applyFont="1" applyFill="1">
      <alignment vertical="center"/>
    </xf>
    <xf numFmtId="0" fontId="22" fillId="0" borderId="0" xfId="192" applyFont="1" applyFill="1" applyAlignment="1">
      <alignment horizontal="center" vertical="center"/>
    </xf>
    <xf numFmtId="0" fontId="20" fillId="0" borderId="0" xfId="192" applyFont="1" applyFill="1" applyAlignment="1">
      <alignment horizontal="center" vertical="center"/>
    </xf>
    <xf numFmtId="0" fontId="31" fillId="0" borderId="33" xfId="192" applyFont="1" applyFill="1" applyBorder="1" applyAlignment="1">
      <alignment horizontal="center" vertical="center" wrapText="1"/>
    </xf>
    <xf numFmtId="38" fontId="31" fillId="0" borderId="1" xfId="143" applyNumberFormat="1" applyFont="1" applyFill="1" applyBorder="1" applyAlignment="1">
      <alignment horizontal="center" vertical="center" wrapText="1"/>
    </xf>
    <xf numFmtId="0" fontId="31" fillId="0" borderId="20" xfId="192" applyFont="1" applyFill="1" applyBorder="1" applyAlignment="1">
      <alignment horizontal="center" vertical="center" wrapText="1"/>
    </xf>
    <xf numFmtId="38" fontId="31" fillId="0" borderId="1" xfId="143" applyNumberFormat="1" applyFont="1" applyFill="1" applyBorder="1" applyAlignment="1">
      <alignment vertical="center" wrapText="1"/>
    </xf>
    <xf numFmtId="0" fontId="31" fillId="0" borderId="33" xfId="192" applyFont="1" applyFill="1" applyBorder="1" applyAlignment="1">
      <alignment horizontal="left" vertical="center" wrapText="1"/>
    </xf>
    <xf numFmtId="0" fontId="29" fillId="0" borderId="1" xfId="192" applyFont="1" applyFill="1" applyBorder="1" applyAlignment="1">
      <alignment horizontal="left" vertical="center"/>
    </xf>
    <xf numFmtId="184" fontId="29" fillId="0" borderId="1" xfId="192" applyNumberFormat="1" applyFont="1" applyFill="1" applyBorder="1" applyAlignment="1">
      <alignment horizontal="right" vertical="center"/>
    </xf>
    <xf numFmtId="177" fontId="29" fillId="0" borderId="1" xfId="192" applyNumberFormat="1" applyFont="1" applyFill="1" applyBorder="1" applyAlignment="1">
      <alignment horizontal="right" vertical="center"/>
    </xf>
    <xf numFmtId="0" fontId="24" fillId="0" borderId="1" xfId="192" applyFont="1" applyFill="1" applyBorder="1">
      <alignment vertical="center"/>
    </xf>
    <xf numFmtId="184" fontId="24" fillId="0" borderId="1" xfId="192" applyNumberFormat="1" applyFont="1" applyFill="1" applyBorder="1" applyAlignment="1">
      <alignment horizontal="right" vertical="center"/>
    </xf>
    <xf numFmtId="177" fontId="24" fillId="0" borderId="1" xfId="192" applyNumberFormat="1" applyFont="1" applyFill="1" applyBorder="1" applyAlignment="1">
      <alignment horizontal="right" vertical="center"/>
    </xf>
    <xf numFmtId="0" fontId="29" fillId="0" borderId="1" xfId="192" applyFont="1" applyFill="1" applyBorder="1" applyAlignment="1">
      <alignment horizontal="center" vertical="center"/>
    </xf>
    <xf numFmtId="0" fontId="24" fillId="0" borderId="0" xfId="192" applyFont="1" applyFill="1" applyBorder="1">
      <alignment vertical="center"/>
    </xf>
    <xf numFmtId="187" fontId="20" fillId="0" borderId="0" xfId="192" applyNumberFormat="1" applyFont="1" applyFill="1">
      <alignment vertical="center"/>
    </xf>
    <xf numFmtId="0" fontId="30" fillId="0" borderId="0" xfId="192" applyFont="1" applyFill="1" applyAlignment="1">
      <alignment horizontal="center" vertical="center"/>
    </xf>
    <xf numFmtId="187" fontId="30" fillId="0" borderId="0" xfId="192" applyNumberFormat="1" applyFont="1" applyFill="1" applyAlignment="1">
      <alignment horizontal="center" vertical="center"/>
    </xf>
    <xf numFmtId="187" fontId="20" fillId="0" borderId="0" xfId="192" applyNumberFormat="1" applyFont="1" applyFill="1" applyAlignment="1">
      <alignment horizontal="center" vertical="center"/>
    </xf>
    <xf numFmtId="187" fontId="31" fillId="0" borderId="27" xfId="143" applyNumberFormat="1" applyFont="1" applyFill="1" applyBorder="1" applyAlignment="1">
      <alignment horizontal="center" vertical="center" wrapText="1"/>
    </xf>
    <xf numFmtId="184" fontId="31" fillId="0" borderId="31" xfId="143" applyNumberFormat="1" applyFont="1" applyFill="1" applyBorder="1" applyAlignment="1">
      <alignment horizontal="center" vertical="center" wrapText="1"/>
    </xf>
    <xf numFmtId="0" fontId="31" fillId="0" borderId="34" xfId="192" applyFont="1" applyFill="1" applyBorder="1" applyAlignment="1">
      <alignment horizontal="center" vertical="center" wrapText="1"/>
    </xf>
    <xf numFmtId="0" fontId="31" fillId="0" borderId="12" xfId="192" applyFont="1" applyFill="1" applyBorder="1" applyAlignment="1">
      <alignment horizontal="center" vertical="center" wrapText="1"/>
    </xf>
    <xf numFmtId="187" fontId="31" fillId="0" borderId="31" xfId="187" applyNumberFormat="1" applyFont="1" applyFill="1" applyBorder="1" applyAlignment="1">
      <alignment horizontal="center" vertical="center" wrapText="1"/>
    </xf>
    <xf numFmtId="185" fontId="31" fillId="0" borderId="1" xfId="187" applyNumberFormat="1" applyFont="1" applyFill="1" applyBorder="1" applyAlignment="1">
      <alignment horizontal="center" vertical="center" wrapText="1"/>
    </xf>
    <xf numFmtId="178" fontId="24" fillId="0" borderId="32" xfId="187" applyNumberFormat="1" applyFont="1" applyFill="1" applyBorder="1" applyAlignment="1">
      <alignment horizontal="right" vertical="center" wrapText="1"/>
    </xf>
    <xf numFmtId="178" fontId="24" fillId="0" borderId="35" xfId="187" applyNumberFormat="1" applyFont="1" applyFill="1" applyBorder="1" applyAlignment="1">
      <alignment horizontal="right" vertical="center" wrapText="1"/>
    </xf>
    <xf numFmtId="3" fontId="24" fillId="0" borderId="1" xfId="0" applyNumberFormat="1" applyFont="1" applyFill="1" applyBorder="1" applyAlignment="1" applyProtection="1">
      <alignment horizontal="left" vertical="center"/>
    </xf>
    <xf numFmtId="0" fontId="29" fillId="0" borderId="34" xfId="192" applyFont="1" applyFill="1" applyBorder="1" applyAlignment="1">
      <alignment horizontal="center" vertical="center" wrapText="1"/>
    </xf>
    <xf numFmtId="0" fontId="24" fillId="0" borderId="0" xfId="192" applyFont="1" applyFill="1">
      <alignment vertical="center"/>
    </xf>
    <xf numFmtId="0" fontId="24" fillId="0" borderId="27" xfId="192" applyFont="1" applyFill="1" applyBorder="1" applyAlignment="1">
      <alignment horizontal="right" vertical="center"/>
    </xf>
    <xf numFmtId="0" fontId="24" fillId="0" borderId="35" xfId="192" applyFont="1" applyFill="1" applyBorder="1" applyAlignment="1">
      <alignment horizontal="right" vertical="center"/>
    </xf>
    <xf numFmtId="3" fontId="24" fillId="0" borderId="20" xfId="0" applyNumberFormat="1" applyFont="1" applyFill="1" applyBorder="1" applyAlignment="1" applyProtection="1">
      <alignment vertical="center"/>
    </xf>
    <xf numFmtId="3" fontId="24" fillId="0" borderId="20" xfId="0" applyNumberFormat="1" applyFont="1" applyFill="1" applyBorder="1" applyAlignment="1" applyProtection="1">
      <alignment horizontal="right" vertical="center"/>
    </xf>
    <xf numFmtId="0" fontId="24" fillId="0" borderId="33" xfId="192" applyFont="1" applyFill="1" applyBorder="1" applyAlignment="1">
      <alignment horizontal="right" vertical="center"/>
    </xf>
    <xf numFmtId="178" fontId="24" fillId="0" borderId="2" xfId="187" applyNumberFormat="1" applyFont="1" applyFill="1" applyBorder="1" applyAlignment="1">
      <alignment horizontal="right" vertical="center" wrapText="1"/>
    </xf>
    <xf numFmtId="178" fontId="29" fillId="0" borderId="2" xfId="187" applyNumberFormat="1" applyFont="1" applyFill="1" applyBorder="1" applyAlignment="1">
      <alignment horizontal="right" vertical="center" wrapText="1"/>
    </xf>
    <xf numFmtId="178" fontId="31" fillId="0" borderId="1" xfId="143" applyNumberFormat="1" applyFont="1" applyFill="1" applyBorder="1" applyAlignment="1" applyProtection="1">
      <alignment horizontal="right" vertical="center" wrapText="1"/>
    </xf>
    <xf numFmtId="0" fontId="29" fillId="0" borderId="36" xfId="192" applyFont="1" applyFill="1" applyBorder="1" applyAlignment="1">
      <alignment horizontal="left" vertical="center"/>
    </xf>
    <xf numFmtId="177" fontId="29" fillId="0" borderId="36" xfId="192" applyNumberFormat="1" applyFont="1" applyFill="1" applyBorder="1" applyAlignment="1">
      <alignment horizontal="right" vertical="center"/>
    </xf>
    <xf numFmtId="187" fontId="29" fillId="0" borderId="1" xfId="187" applyNumberFormat="1" applyFont="1" applyFill="1" applyBorder="1" applyAlignment="1">
      <alignment horizontal="right" vertical="center" wrapText="1"/>
    </xf>
    <xf numFmtId="177" fontId="29" fillId="0" borderId="1" xfId="0" applyNumberFormat="1" applyFont="1" applyFill="1" applyBorder="1" applyAlignment="1">
      <alignment horizontal="right" vertical="center"/>
    </xf>
    <xf numFmtId="187" fontId="24" fillId="0" borderId="1" xfId="187" applyNumberFormat="1" applyFont="1" applyFill="1" applyBorder="1" applyAlignment="1">
      <alignment horizontal="right" vertical="center" wrapText="1"/>
    </xf>
    <xf numFmtId="0" fontId="24" fillId="0" borderId="1" xfId="192" applyFont="1" applyFill="1" applyBorder="1" applyAlignment="1">
      <alignment horizontal="left" vertical="center"/>
    </xf>
    <xf numFmtId="177" fontId="24" fillId="0" borderId="1" xfId="0" applyNumberFormat="1" applyFont="1" applyFill="1" applyBorder="1" applyAlignment="1">
      <alignment horizontal="right" vertical="center"/>
    </xf>
    <xf numFmtId="0" fontId="29" fillId="0" borderId="1" xfId="192" applyFont="1" applyFill="1" applyBorder="1" applyAlignment="1">
      <alignment horizontal="right" vertical="center"/>
    </xf>
    <xf numFmtId="181" fontId="24" fillId="0" borderId="1" xfId="192" applyNumberFormat="1" applyFont="1" applyFill="1" applyBorder="1" applyAlignment="1">
      <alignment horizontal="right" vertical="center"/>
    </xf>
    <xf numFmtId="0" fontId="21" fillId="0" borderId="0" xfId="192" applyFont="1" applyFill="1" applyAlignment="1">
      <alignment horizontal="right" vertical="center"/>
    </xf>
    <xf numFmtId="184" fontId="31" fillId="0" borderId="27" xfId="143" applyNumberFormat="1" applyFont="1" applyFill="1" applyBorder="1" applyAlignment="1">
      <alignment horizontal="center" vertical="center" wrapText="1"/>
    </xf>
    <xf numFmtId="185" fontId="31" fillId="0" borderId="31" xfId="187" applyNumberFormat="1" applyFont="1" applyFill="1" applyBorder="1" applyAlignment="1">
      <alignment horizontal="center" vertical="center" wrapText="1"/>
    </xf>
    <xf numFmtId="185" fontId="31" fillId="0" borderId="20" xfId="187" applyNumberFormat="1" applyFont="1" applyFill="1" applyBorder="1" applyAlignment="1">
      <alignment horizontal="center" vertical="center" wrapText="1"/>
    </xf>
    <xf numFmtId="178" fontId="24" fillId="0" borderId="1" xfId="187" applyNumberFormat="1" applyFont="1" applyFill="1" applyBorder="1" applyAlignment="1">
      <alignment horizontal="right" vertical="center" wrapText="1"/>
    </xf>
    <xf numFmtId="0" fontId="29" fillId="0" borderId="1" xfId="192" applyFont="1" applyFill="1" applyBorder="1" applyAlignment="1">
      <alignment horizontal="center" vertical="center" wrapText="1"/>
    </xf>
    <xf numFmtId="178" fontId="24" fillId="0" borderId="0" xfId="187" applyNumberFormat="1" applyFont="1" applyFill="1" applyBorder="1" applyAlignment="1">
      <alignment horizontal="right" vertical="center" wrapText="1"/>
    </xf>
    <xf numFmtId="178" fontId="24" fillId="0" borderId="20" xfId="187" applyNumberFormat="1" applyFont="1" applyFill="1" applyBorder="1" applyAlignment="1">
      <alignment horizontal="right" vertical="center" wrapText="1"/>
    </xf>
    <xf numFmtId="184" fontId="29" fillId="0" borderId="36" xfId="192" applyNumberFormat="1" applyFont="1" applyFill="1" applyBorder="1" applyAlignment="1">
      <alignment horizontal="right" vertical="center"/>
    </xf>
    <xf numFmtId="178" fontId="29" fillId="0" borderId="0" xfId="187" applyNumberFormat="1" applyFont="1" applyFill="1" applyBorder="1" applyAlignment="1">
      <alignment horizontal="right" vertical="center" wrapText="1"/>
    </xf>
    <xf numFmtId="178" fontId="29" fillId="0" borderId="36" xfId="187" applyNumberFormat="1" applyFont="1" applyFill="1" applyBorder="1" applyAlignment="1">
      <alignment horizontal="right" vertical="center" wrapText="1"/>
    </xf>
    <xf numFmtId="184" fontId="29" fillId="0" borderId="1" xfId="0" applyNumberFormat="1" applyFont="1" applyFill="1" applyBorder="1" applyAlignment="1">
      <alignment horizontal="right" vertical="center"/>
    </xf>
    <xf numFmtId="178" fontId="29" fillId="0" borderId="1" xfId="187" applyNumberFormat="1" applyFont="1" applyFill="1" applyBorder="1" applyAlignment="1">
      <alignment horizontal="right" vertical="center" wrapText="1"/>
    </xf>
    <xf numFmtId="184" fontId="24" fillId="0" borderId="1" xfId="0" applyNumberFormat="1" applyFont="1" applyFill="1" applyBorder="1" applyAlignment="1">
      <alignment horizontal="right" vertical="center"/>
    </xf>
    <xf numFmtId="0" fontId="20" fillId="0" borderId="0" xfId="192" applyFill="1">
      <alignment vertical="center"/>
    </xf>
    <xf numFmtId="0" fontId="21" fillId="0" borderId="0" xfId="192" applyFont="1" applyFill="1">
      <alignment vertical="center"/>
    </xf>
    <xf numFmtId="0" fontId="21" fillId="0" borderId="0" xfId="192" applyFont="1" applyFill="1" applyAlignment="1">
      <alignment horizontal="center" vertical="center"/>
    </xf>
    <xf numFmtId="0" fontId="24" fillId="0" borderId="35" xfId="192" applyFont="1" applyFill="1" applyBorder="1">
      <alignment vertical="center"/>
    </xf>
    <xf numFmtId="0" fontId="24" fillId="0" borderId="1" xfId="0" applyFont="1" applyFill="1" applyBorder="1" applyAlignment="1">
      <alignment vertical="center"/>
    </xf>
    <xf numFmtId="0" fontId="24" fillId="0" borderId="1" xfId="192" applyFont="1" applyFill="1" applyBorder="1" applyAlignment="1">
      <alignment horizontal="right" vertical="center"/>
    </xf>
    <xf numFmtId="184" fontId="24" fillId="0" borderId="12" xfId="192" applyNumberFormat="1" applyFont="1" applyFill="1" applyBorder="1" applyAlignment="1">
      <alignment horizontal="right" vertical="center"/>
    </xf>
    <xf numFmtId="0" fontId="24" fillId="0" borderId="1" xfId="0" applyFont="1" applyFill="1" applyBorder="1" applyAlignment="1">
      <alignment vertical="center" wrapText="1"/>
    </xf>
    <xf numFmtId="0" fontId="32" fillId="0" borderId="1" xfId="192" applyFont="1" applyFill="1" applyBorder="1" applyAlignment="1">
      <alignment horizontal="center" vertical="center"/>
    </xf>
    <xf numFmtId="0" fontId="29" fillId="0" borderId="20" xfId="192" applyFont="1" applyFill="1" applyBorder="1" applyAlignment="1">
      <alignment horizontal="left" vertical="center"/>
    </xf>
    <xf numFmtId="0" fontId="24" fillId="0" borderId="20" xfId="192" applyFont="1" applyFill="1" applyBorder="1">
      <alignment vertical="center"/>
    </xf>
    <xf numFmtId="184" fontId="24" fillId="0" borderId="20" xfId="192" applyNumberFormat="1" applyFont="1" applyFill="1" applyBorder="1" applyAlignment="1">
      <alignment horizontal="right" vertical="center"/>
    </xf>
    <xf numFmtId="0" fontId="24" fillId="0" borderId="20" xfId="192" applyFont="1" applyFill="1" applyBorder="1" applyAlignment="1">
      <alignment horizontal="right" vertical="center"/>
    </xf>
    <xf numFmtId="178" fontId="24" fillId="0" borderId="12" xfId="187" applyNumberFormat="1" applyFont="1" applyFill="1" applyBorder="1" applyAlignment="1">
      <alignment horizontal="right" vertical="center" wrapText="1"/>
    </xf>
    <xf numFmtId="178" fontId="29" fillId="0" borderId="12" xfId="187" applyNumberFormat="1" applyFont="1" applyFill="1" applyBorder="1" applyAlignment="1">
      <alignment horizontal="right" vertical="center" wrapText="1"/>
    </xf>
    <xf numFmtId="178" fontId="24" fillId="0" borderId="36" xfId="187" applyNumberFormat="1" applyFont="1" applyFill="1" applyBorder="1" applyAlignment="1">
      <alignment horizontal="right" vertical="center" wrapText="1"/>
    </xf>
    <xf numFmtId="177" fontId="21" fillId="0" borderId="0" xfId="0" applyNumberFormat="1" applyFont="1" applyFill="1" applyBorder="1" applyAlignment="1">
      <alignment horizontal="left"/>
    </xf>
    <xf numFmtId="181" fontId="29" fillId="0" borderId="0" xfId="0" applyNumberFormat="1" applyFont="1" applyFill="1" applyBorder="1" applyAlignment="1">
      <alignment horizontal="center" wrapText="1"/>
    </xf>
    <xf numFmtId="181" fontId="26" fillId="0" borderId="0" xfId="0" applyNumberFormat="1" applyFont="1" applyFill="1" applyBorder="1" applyAlignment="1">
      <alignment horizontal="center"/>
    </xf>
    <xf numFmtId="181" fontId="26" fillId="0" borderId="0" xfId="0" applyNumberFormat="1" applyFont="1" applyFill="1" applyBorder="1" applyAlignment="1"/>
    <xf numFmtId="181" fontId="22" fillId="0" borderId="0" xfId="0" applyNumberFormat="1" applyFont="1" applyFill="1" applyBorder="1" applyAlignment="1">
      <alignment horizontal="center" vertical="center" wrapText="1"/>
    </xf>
    <xf numFmtId="177" fontId="26" fillId="0" borderId="0" xfId="0" applyNumberFormat="1" applyFont="1" applyFill="1" applyBorder="1" applyAlignment="1">
      <alignment horizontal="center"/>
    </xf>
    <xf numFmtId="178" fontId="24" fillId="0" borderId="0" xfId="196" applyNumberFormat="1" applyFont="1" applyFill="1" applyBorder="1" applyAlignment="1">
      <alignment vertical="center"/>
    </xf>
    <xf numFmtId="184" fontId="29" fillId="0" borderId="1" xfId="0" applyNumberFormat="1" applyFont="1" applyFill="1" applyBorder="1" applyAlignment="1">
      <alignment horizontal="center" vertical="center" wrapText="1"/>
    </xf>
    <xf numFmtId="180" fontId="29" fillId="0" borderId="1" xfId="0" applyNumberFormat="1" applyFont="1" applyFill="1" applyBorder="1" applyAlignment="1">
      <alignment horizontal="center" vertical="center" wrapText="1"/>
    </xf>
    <xf numFmtId="184" fontId="20" fillId="0" borderId="1" xfId="0" applyNumberFormat="1" applyFont="1" applyFill="1" applyBorder="1" applyAlignment="1">
      <alignment horizontal="center" vertical="center" wrapText="1"/>
    </xf>
    <xf numFmtId="180" fontId="24" fillId="4" borderId="1" xfId="0" applyNumberFormat="1" applyFont="1" applyFill="1" applyBorder="1" applyAlignment="1">
      <alignment horizontal="center" vertical="center" shrinkToFit="1"/>
    </xf>
    <xf numFmtId="180" fontId="24" fillId="0" borderId="1" xfId="0" applyNumberFormat="1" applyFont="1" applyFill="1" applyBorder="1" applyAlignment="1">
      <alignment horizontal="center" vertical="center" wrapText="1"/>
    </xf>
    <xf numFmtId="177" fontId="29" fillId="0" borderId="0" xfId="0" applyNumberFormat="1" applyFont="1" applyFill="1" applyBorder="1" applyAlignment="1">
      <alignment horizontal="center"/>
    </xf>
    <xf numFmtId="0" fontId="24" fillId="0" borderId="0" xfId="0" applyFont="1" applyFill="1" applyBorder="1" applyAlignment="1"/>
    <xf numFmtId="181" fontId="29" fillId="0" borderId="0" xfId="0" applyNumberFormat="1" applyFont="1" applyFill="1" applyBorder="1" applyAlignment="1">
      <alignment horizontal="center"/>
    </xf>
    <xf numFmtId="181" fontId="29" fillId="0" borderId="0" xfId="0" applyNumberFormat="1" applyFont="1" applyFill="1" applyBorder="1" applyAlignment="1"/>
    <xf numFmtId="184" fontId="24" fillId="0" borderId="0" xfId="0" applyNumberFormat="1" applyFont="1" applyFill="1" applyBorder="1" applyAlignment="1">
      <alignment horizontal="left" vertical="center" wrapText="1"/>
    </xf>
    <xf numFmtId="49" fontId="21" fillId="0" borderId="0" xfId="196" applyNumberFormat="1" applyFont="1" applyFill="1" applyAlignment="1">
      <alignment vertical="center" wrapText="1"/>
    </xf>
    <xf numFmtId="184" fontId="24" fillId="0" borderId="0" xfId="196" applyNumberFormat="1" applyFont="1" applyFill="1" applyAlignment="1">
      <alignment horizontal="center" vertical="center" wrapText="1"/>
    </xf>
    <xf numFmtId="179" fontId="24" fillId="0" borderId="0" xfId="196" applyNumberFormat="1" applyFont="1" applyFill="1" applyAlignment="1">
      <alignment horizontal="center" vertical="center" wrapText="1"/>
    </xf>
    <xf numFmtId="187" fontId="24" fillId="0" borderId="0" xfId="196" applyNumberFormat="1" applyFont="1" applyFill="1" applyAlignment="1">
      <alignment horizontal="center" vertical="center" wrapText="1"/>
    </xf>
    <xf numFmtId="178" fontId="24" fillId="0" borderId="0" xfId="196" applyNumberFormat="1" applyFont="1" applyFill="1" applyAlignment="1">
      <alignment horizontal="center" vertical="center" wrapText="1"/>
    </xf>
    <xf numFmtId="0" fontId="30" fillId="0" borderId="0" xfId="196" applyFont="1" applyFill="1" applyAlignment="1" applyProtection="1">
      <alignment horizontal="center" vertical="center" wrapText="1"/>
    </xf>
    <xf numFmtId="0" fontId="30" fillId="0" borderId="0" xfId="196" applyFont="1" applyFill="1" applyAlignment="1" applyProtection="1">
      <alignment horizontal="center" vertical="center"/>
    </xf>
    <xf numFmtId="184" fontId="30" fillId="0" borderId="0" xfId="196" applyNumberFormat="1" applyFont="1" applyFill="1" applyAlignment="1" applyProtection="1">
      <alignment horizontal="center" vertical="center"/>
    </xf>
    <xf numFmtId="187" fontId="30" fillId="0" borderId="0" xfId="196" applyNumberFormat="1" applyFont="1" applyFill="1" applyAlignment="1" applyProtection="1">
      <alignment horizontal="center" vertical="center"/>
    </xf>
    <xf numFmtId="0" fontId="33" fillId="0" borderId="0" xfId="196" applyFont="1" applyFill="1" applyAlignment="1" applyProtection="1">
      <alignment vertical="center" wrapText="1"/>
      <protection locked="0"/>
    </xf>
    <xf numFmtId="0" fontId="33" fillId="0" borderId="0" xfId="196" applyFont="1" applyFill="1" applyAlignment="1" applyProtection="1">
      <alignment horizontal="center" vertical="center"/>
      <protection locked="0"/>
    </xf>
    <xf numFmtId="179" fontId="33" fillId="0" borderId="0" xfId="196" applyNumberFormat="1" applyFont="1" applyFill="1" applyAlignment="1">
      <alignment horizontal="center" vertical="center" wrapText="1"/>
    </xf>
    <xf numFmtId="178" fontId="24" fillId="0" borderId="0" xfId="196" applyNumberFormat="1" applyFont="1" applyFill="1" applyAlignment="1">
      <alignment horizontal="center" vertical="center"/>
    </xf>
    <xf numFmtId="0" fontId="31" fillId="0" borderId="1" xfId="196" applyFont="1" applyFill="1" applyBorder="1" applyAlignment="1" applyProtection="1">
      <alignment horizontal="center" vertical="center" wrapText="1"/>
      <protection locked="0"/>
    </xf>
    <xf numFmtId="179" fontId="31" fillId="0" borderId="1" xfId="196" applyNumberFormat="1" applyFont="1" applyFill="1" applyBorder="1" applyAlignment="1">
      <alignment horizontal="center" vertical="center" wrapText="1"/>
    </xf>
    <xf numFmtId="187" fontId="31" fillId="0" borderId="31" xfId="143" applyNumberFormat="1" applyFont="1" applyFill="1" applyBorder="1" applyAlignment="1">
      <alignment horizontal="center" vertical="center" wrapText="1"/>
    </xf>
    <xf numFmtId="178" fontId="31" fillId="0" borderId="1" xfId="143" applyNumberFormat="1" applyFont="1" applyFill="1" applyBorder="1" applyAlignment="1">
      <alignment horizontal="center" vertical="center" wrapText="1"/>
    </xf>
    <xf numFmtId="0" fontId="29" fillId="0" borderId="1" xfId="196" applyFont="1" applyFill="1" applyBorder="1" applyAlignment="1" applyProtection="1">
      <alignment vertical="center" wrapText="1"/>
      <protection locked="0"/>
    </xf>
    <xf numFmtId="179" fontId="29" fillId="0" borderId="31" xfId="196" applyNumberFormat="1" applyFont="1" applyFill="1" applyBorder="1" applyAlignment="1">
      <alignment horizontal="center" vertical="center" wrapText="1"/>
    </xf>
    <xf numFmtId="9" fontId="26" fillId="0" borderId="1" xfId="17" applyFont="1" applyFill="1" applyBorder="1" applyAlignment="1" applyProtection="1">
      <alignment horizontal="center" vertical="center" wrapText="1"/>
    </xf>
    <xf numFmtId="0" fontId="24" fillId="0" borderId="1" xfId="196" applyFont="1" applyFill="1" applyBorder="1" applyAlignment="1" applyProtection="1">
      <alignment vertical="center" wrapText="1"/>
      <protection locked="0"/>
    </xf>
    <xf numFmtId="179" fontId="24" fillId="0" borderId="31" xfId="196" applyNumberFormat="1" applyFont="1" applyFill="1" applyBorder="1" applyAlignment="1">
      <alignment horizontal="center" vertical="center" wrapText="1"/>
    </xf>
    <xf numFmtId="9" fontId="21" fillId="0" borderId="1" xfId="17" applyFont="1" applyFill="1" applyBorder="1" applyAlignment="1" applyProtection="1">
      <alignment horizontal="center" vertical="center" wrapText="1"/>
    </xf>
    <xf numFmtId="0" fontId="24" fillId="0" borderId="1" xfId="196" applyFont="1" applyFill="1" applyBorder="1" applyAlignment="1" applyProtection="1">
      <alignment horizontal="left" vertical="center" wrapText="1"/>
      <protection locked="0"/>
    </xf>
    <xf numFmtId="179" fontId="24" fillId="0" borderId="1" xfId="196" applyNumberFormat="1" applyFont="1" applyFill="1" applyBorder="1" applyAlignment="1">
      <alignment horizontal="center" vertical="center" wrapText="1"/>
    </xf>
    <xf numFmtId="9" fontId="21" fillId="0" borderId="1" xfId="17" applyNumberFormat="1" applyFont="1" applyFill="1" applyBorder="1" applyAlignment="1" applyProtection="1">
      <alignment horizontal="center" vertical="center" wrapText="1"/>
    </xf>
    <xf numFmtId="3" fontId="24" fillId="0" borderId="1" xfId="0" applyNumberFormat="1" applyFont="1" applyFill="1" applyBorder="1" applyAlignment="1">
      <alignment horizontal="center" vertical="center"/>
    </xf>
    <xf numFmtId="3" fontId="24" fillId="0" borderId="31" xfId="0" applyNumberFormat="1" applyFont="1" applyFill="1" applyBorder="1" applyAlignment="1">
      <alignment horizontal="center" vertical="center"/>
    </xf>
    <xf numFmtId="3" fontId="24" fillId="0" borderId="12" xfId="0" applyNumberFormat="1" applyFont="1" applyFill="1" applyBorder="1" applyAlignment="1">
      <alignment horizontal="center" vertical="center"/>
    </xf>
    <xf numFmtId="3" fontId="24" fillId="0" borderId="32" xfId="0" applyNumberFormat="1" applyFont="1" applyFill="1" applyBorder="1" applyAlignment="1">
      <alignment horizontal="center" vertical="center"/>
    </xf>
    <xf numFmtId="184" fontId="24" fillId="0" borderId="31" xfId="194" applyNumberFormat="1" applyFont="1" applyFill="1" applyBorder="1" applyAlignment="1" applyProtection="1">
      <alignment horizontal="center" vertical="center"/>
    </xf>
    <xf numFmtId="184" fontId="24" fillId="0" borderId="37" xfId="194" applyNumberFormat="1" applyFont="1" applyFill="1" applyBorder="1" applyAlignment="1" applyProtection="1">
      <alignment horizontal="center" vertical="center"/>
    </xf>
    <xf numFmtId="3" fontId="24" fillId="0" borderId="20" xfId="196" applyNumberFormat="1" applyFont="1" applyFill="1" applyBorder="1" applyAlignment="1" applyProtection="1">
      <alignment horizontal="center" vertical="center"/>
    </xf>
    <xf numFmtId="3" fontId="24" fillId="0" borderId="31" xfId="196" applyNumberFormat="1" applyFont="1" applyFill="1" applyBorder="1" applyAlignment="1" applyProtection="1">
      <alignment horizontal="center" vertical="center"/>
    </xf>
    <xf numFmtId="0" fontId="0" fillId="0" borderId="1" xfId="196" applyFont="1" applyFill="1" applyBorder="1" applyAlignment="1" applyProtection="1">
      <alignment horizontal="left" vertical="center" wrapText="1"/>
      <protection locked="0"/>
    </xf>
    <xf numFmtId="0" fontId="24" fillId="0" borderId="1" xfId="194" applyFont="1" applyFill="1" applyBorder="1" applyAlignment="1">
      <alignment vertical="center" wrapText="1"/>
    </xf>
    <xf numFmtId="0" fontId="24" fillId="0" borderId="1" xfId="194" applyFont="1" applyFill="1" applyBorder="1" applyAlignment="1" applyProtection="1">
      <alignment horizontal="left" vertical="center" wrapText="1"/>
      <protection locked="0"/>
    </xf>
    <xf numFmtId="3" fontId="24" fillId="0" borderId="1" xfId="0" applyNumberFormat="1" applyFont="1" applyFill="1" applyBorder="1" applyAlignment="1" applyProtection="1">
      <alignment horizontal="center" vertical="center"/>
    </xf>
    <xf numFmtId="0" fontId="24" fillId="0" borderId="1" xfId="196" applyFont="1" applyFill="1" applyBorder="1" applyAlignment="1">
      <alignment vertical="center" wrapText="1"/>
    </xf>
    <xf numFmtId="179" fontId="24" fillId="0" borderId="37" xfId="196" applyNumberFormat="1" applyFont="1" applyFill="1" applyBorder="1" applyAlignment="1">
      <alignment horizontal="center" vertical="center" wrapText="1"/>
    </xf>
    <xf numFmtId="3" fontId="24" fillId="0" borderId="31" xfId="0" applyNumberFormat="1" applyFont="1" applyFill="1" applyBorder="1" applyAlignment="1" applyProtection="1">
      <alignment horizontal="center" vertical="center"/>
    </xf>
    <xf numFmtId="0" fontId="21" fillId="0" borderId="1" xfId="17" applyNumberFormat="1" applyFont="1" applyFill="1" applyBorder="1" applyAlignment="1" applyProtection="1">
      <alignment horizontal="center" vertical="center" wrapText="1"/>
    </xf>
    <xf numFmtId="0" fontId="29" fillId="0" borderId="1" xfId="195" applyFont="1" applyFill="1" applyBorder="1" applyAlignment="1" applyProtection="1">
      <alignment horizontal="left" vertical="center" wrapText="1"/>
      <protection locked="0"/>
    </xf>
    <xf numFmtId="0" fontId="24" fillId="0" borderId="31" xfId="195" applyFont="1" applyFill="1" applyBorder="1" applyAlignment="1">
      <alignment horizontal="center" vertical="center" wrapText="1"/>
    </xf>
    <xf numFmtId="184" fontId="24" fillId="0" borderId="1" xfId="195" applyNumberFormat="1" applyFont="1" applyFill="1" applyBorder="1" applyAlignment="1">
      <alignment horizontal="center" vertical="center" wrapText="1"/>
    </xf>
    <xf numFmtId="3" fontId="24" fillId="0" borderId="1" xfId="195" applyNumberFormat="1" applyFont="1" applyFill="1" applyBorder="1" applyAlignment="1" applyProtection="1">
      <alignment horizontal="left" vertical="center" wrapText="1"/>
    </xf>
    <xf numFmtId="184" fontId="24" fillId="0" borderId="31" xfId="194" applyNumberFormat="1" applyFont="1" applyFill="1" applyBorder="1" applyAlignment="1">
      <alignment horizontal="center" vertical="center" wrapText="1"/>
    </xf>
    <xf numFmtId="3" fontId="24" fillId="0" borderId="1" xfId="196" applyNumberFormat="1" applyFont="1" applyFill="1" applyBorder="1" applyAlignment="1" applyProtection="1">
      <alignment horizontal="center" vertical="center"/>
    </xf>
    <xf numFmtId="3" fontId="24" fillId="0" borderId="1" xfId="195" applyNumberFormat="1" applyFont="1" applyFill="1" applyBorder="1" applyAlignment="1" applyProtection="1">
      <alignment vertical="center" wrapText="1"/>
    </xf>
    <xf numFmtId="0" fontId="29" fillId="0" borderId="1" xfId="196" applyFont="1" applyFill="1" applyBorder="1" applyAlignment="1" applyProtection="1">
      <alignment horizontal="center" vertical="center" wrapText="1"/>
      <protection locked="0"/>
    </xf>
    <xf numFmtId="179" fontId="29" fillId="0" borderId="32" xfId="187" applyNumberFormat="1" applyFont="1" applyFill="1" applyBorder="1" applyAlignment="1">
      <alignment horizontal="center" vertical="center" wrapText="1"/>
    </xf>
    <xf numFmtId="49" fontId="21" fillId="0" borderId="0" xfId="196" applyNumberFormat="1" applyFont="1" applyFill="1">
      <alignment vertical="center" wrapText="1"/>
    </xf>
    <xf numFmtId="31" fontId="33" fillId="0" borderId="0" xfId="187" applyNumberFormat="1" applyFont="1" applyFill="1" applyAlignment="1">
      <alignment horizontal="left" vertical="center"/>
    </xf>
    <xf numFmtId="184" fontId="33" fillId="0" borderId="0" xfId="196" applyNumberFormat="1" applyFont="1" applyFill="1" applyAlignment="1" applyProtection="1">
      <alignment horizontal="center" vertical="center"/>
      <protection locked="0"/>
    </xf>
    <xf numFmtId="179" fontId="33" fillId="0" borderId="0" xfId="187" applyNumberFormat="1" applyFont="1" applyFill="1" applyBorder="1" applyAlignment="1">
      <alignment horizontal="center" vertical="center"/>
    </xf>
    <xf numFmtId="184" fontId="33" fillId="0" borderId="0" xfId="187" applyNumberFormat="1" applyFont="1" applyFill="1" applyBorder="1" applyAlignment="1">
      <alignment horizontal="center" vertical="center"/>
    </xf>
    <xf numFmtId="187" fontId="33" fillId="0" borderId="0" xfId="187" applyNumberFormat="1" applyFont="1" applyFill="1" applyBorder="1" applyAlignment="1">
      <alignment horizontal="center" vertical="center"/>
    </xf>
    <xf numFmtId="184" fontId="24" fillId="0" borderId="0" xfId="0" applyNumberFormat="1" applyFont="1" applyFill="1" applyBorder="1" applyAlignment="1">
      <alignment horizontal="right" vertical="center" wrapText="1"/>
    </xf>
    <xf numFmtId="0" fontId="31" fillId="0" borderId="1" xfId="196" applyFont="1" applyFill="1" applyBorder="1" applyAlignment="1" applyProtection="1">
      <alignment horizontal="center" vertical="center"/>
      <protection locked="0"/>
    </xf>
    <xf numFmtId="184" fontId="31" fillId="0" borderId="1" xfId="143" applyNumberFormat="1" applyFont="1" applyFill="1" applyBorder="1" applyAlignment="1">
      <alignment horizontal="center" vertical="center" wrapText="1"/>
    </xf>
    <xf numFmtId="0" fontId="29" fillId="0" borderId="1" xfId="196" applyFont="1" applyFill="1" applyBorder="1" applyAlignment="1" applyProtection="1">
      <alignment horizontal="left" vertical="center"/>
      <protection locked="0"/>
    </xf>
    <xf numFmtId="179" fontId="29" fillId="0" borderId="12" xfId="187" applyNumberFormat="1" applyFont="1" applyFill="1" applyBorder="1" applyAlignment="1">
      <alignment horizontal="center" vertical="center" wrapText="1"/>
    </xf>
    <xf numFmtId="9" fontId="29" fillId="0" borderId="12" xfId="17" applyFont="1" applyFill="1" applyBorder="1" applyAlignment="1" applyProtection="1">
      <alignment horizontal="center" vertical="center" wrapText="1"/>
    </xf>
    <xf numFmtId="0" fontId="24" fillId="0" borderId="1" xfId="196" applyFont="1" applyFill="1" applyBorder="1" applyAlignment="1" applyProtection="1">
      <alignment horizontal="left" vertical="center"/>
      <protection locked="0"/>
    </xf>
    <xf numFmtId="179" fontId="24" fillId="0" borderId="1" xfId="187" applyNumberFormat="1" applyFont="1" applyFill="1" applyBorder="1" applyAlignment="1">
      <alignment horizontal="center" vertical="center" wrapText="1"/>
    </xf>
    <xf numFmtId="179" fontId="29" fillId="0" borderId="1" xfId="187" applyNumberFormat="1" applyFont="1" applyFill="1" applyBorder="1" applyAlignment="1">
      <alignment horizontal="center" vertical="center" wrapText="1"/>
    </xf>
    <xf numFmtId="184" fontId="24" fillId="0" borderId="1" xfId="187" applyNumberFormat="1" applyFont="1" applyFill="1" applyBorder="1" applyAlignment="1">
      <alignment horizontal="center" vertical="center" wrapText="1"/>
    </xf>
    <xf numFmtId="9" fontId="29" fillId="0" borderId="1" xfId="17" applyFont="1" applyFill="1" applyBorder="1" applyAlignment="1" applyProtection="1">
      <alignment horizontal="center" vertical="center" wrapText="1"/>
    </xf>
    <xf numFmtId="0" fontId="24" fillId="0" borderId="1" xfId="196" applyFont="1" applyFill="1" applyBorder="1">
      <alignment vertical="center" wrapText="1"/>
    </xf>
    <xf numFmtId="0" fontId="24" fillId="0" borderId="12" xfId="196" applyFont="1" applyFill="1" applyBorder="1" applyAlignment="1" applyProtection="1">
      <alignment horizontal="left" vertical="center"/>
      <protection locked="0"/>
    </xf>
    <xf numFmtId="184" fontId="24" fillId="0" borderId="1" xfId="196" applyNumberFormat="1" applyFont="1" applyFill="1" applyBorder="1" applyAlignment="1">
      <alignment horizontal="center" vertical="center" wrapText="1"/>
    </xf>
    <xf numFmtId="9" fontId="24" fillId="0" borderId="1" xfId="17" applyFont="1" applyFill="1" applyBorder="1" applyAlignment="1" applyProtection="1">
      <alignment horizontal="center" vertical="center" wrapText="1"/>
    </xf>
    <xf numFmtId="0" fontId="24" fillId="0" borderId="20" xfId="196" applyFont="1" applyFill="1" applyBorder="1" applyAlignment="1" applyProtection="1">
      <alignment horizontal="left" vertical="center"/>
      <protection locked="0"/>
    </xf>
    <xf numFmtId="9" fontId="24" fillId="0" borderId="1" xfId="17" applyNumberFormat="1" applyFont="1" applyFill="1" applyBorder="1" applyAlignment="1" applyProtection="1">
      <alignment horizontal="center" vertical="center" wrapText="1"/>
    </xf>
    <xf numFmtId="3" fontId="24" fillId="0" borderId="20" xfId="196" applyNumberFormat="1" applyFont="1" applyFill="1" applyBorder="1" applyAlignment="1" applyProtection="1">
      <alignment vertical="center"/>
    </xf>
    <xf numFmtId="0" fontId="24" fillId="0" borderId="20" xfId="196" applyFont="1" applyFill="1" applyBorder="1">
      <alignment vertical="center" wrapText="1"/>
    </xf>
    <xf numFmtId="3" fontId="24" fillId="0" borderId="1" xfId="196" applyNumberFormat="1" applyFont="1" applyFill="1" applyBorder="1" applyAlignment="1" applyProtection="1">
      <alignment vertical="center"/>
    </xf>
    <xf numFmtId="184" fontId="24" fillId="0" borderId="12" xfId="187" applyNumberFormat="1" applyFont="1" applyFill="1" applyBorder="1" applyAlignment="1">
      <alignment horizontal="center" vertical="center" wrapText="1"/>
    </xf>
    <xf numFmtId="179" fontId="24" fillId="0" borderId="12" xfId="187" applyNumberFormat="1" applyFont="1" applyFill="1" applyBorder="1" applyAlignment="1">
      <alignment horizontal="center" vertical="center" wrapText="1"/>
    </xf>
    <xf numFmtId="9" fontId="24" fillId="0" borderId="12" xfId="17" applyFont="1" applyFill="1" applyBorder="1" applyAlignment="1" applyProtection="1">
      <alignment horizontal="center" vertical="center" wrapText="1"/>
    </xf>
    <xf numFmtId="0" fontId="29" fillId="0" borderId="12" xfId="195" applyFont="1" applyFill="1" applyBorder="1" applyAlignment="1" applyProtection="1">
      <alignment horizontal="left" vertical="center"/>
      <protection locked="0"/>
    </xf>
    <xf numFmtId="184" fontId="33" fillId="0" borderId="12" xfId="194" applyNumberFormat="1" applyFont="1" applyFill="1" applyBorder="1" applyAlignment="1">
      <alignment horizontal="center" vertical="center" wrapText="1"/>
    </xf>
    <xf numFmtId="179" fontId="24" fillId="0" borderId="32" xfId="195" applyNumberFormat="1" applyFont="1" applyFill="1" applyBorder="1" applyAlignment="1">
      <alignment horizontal="center" vertical="center" wrapText="1"/>
    </xf>
    <xf numFmtId="184" fontId="33" fillId="0" borderId="1" xfId="194" applyNumberFormat="1" applyFont="1" applyFill="1" applyBorder="1" applyAlignment="1">
      <alignment horizontal="center" vertical="center" wrapText="1"/>
    </xf>
    <xf numFmtId="0" fontId="24" fillId="0" borderId="1" xfId="196" applyFont="1" applyFill="1" applyBorder="1" applyAlignment="1">
      <alignment horizontal="left" vertical="center" wrapText="1"/>
    </xf>
    <xf numFmtId="0" fontId="29" fillId="0" borderId="12" xfId="196" applyFont="1" applyFill="1" applyBorder="1" applyAlignment="1" applyProtection="1">
      <alignment horizontal="center" vertical="center"/>
      <protection locked="0"/>
    </xf>
    <xf numFmtId="0" fontId="24" fillId="0" borderId="0" xfId="190" applyFont="1" applyFill="1" applyBorder="1" applyAlignment="1">
      <alignment horizontal="left" vertical="center" wrapText="1"/>
    </xf>
    <xf numFmtId="0" fontId="24" fillId="0" borderId="0" xfId="196" applyFont="1" applyFill="1">
      <alignment vertical="center" wrapText="1"/>
    </xf>
    <xf numFmtId="0" fontId="33" fillId="0" borderId="0" xfId="196" applyFont="1" applyFill="1">
      <alignment vertical="center" wrapText="1"/>
    </xf>
    <xf numFmtId="0" fontId="31" fillId="0" borderId="20" xfId="196" applyFont="1" applyFill="1" applyBorder="1" applyAlignment="1" applyProtection="1">
      <alignment horizontal="center" vertical="center"/>
      <protection locked="0"/>
    </xf>
    <xf numFmtId="38" fontId="25" fillId="0" borderId="1" xfId="143" applyNumberFormat="1" applyFont="1" applyFill="1" applyBorder="1" applyAlignment="1">
      <alignment horizontal="center" vertical="center" wrapText="1"/>
    </xf>
    <xf numFmtId="0" fontId="31" fillId="0" borderId="12" xfId="196" applyFont="1" applyFill="1" applyBorder="1" applyAlignment="1" applyProtection="1">
      <alignment horizontal="center" vertical="center"/>
      <protection locked="0"/>
    </xf>
    <xf numFmtId="0" fontId="29" fillId="0" borderId="35" xfId="196" applyFont="1" applyFill="1" applyBorder="1" applyAlignment="1" applyProtection="1">
      <alignment horizontal="left" vertical="center"/>
      <protection locked="0"/>
    </xf>
    <xf numFmtId="0" fontId="29" fillId="0" borderId="31" xfId="196" applyFont="1" applyFill="1" applyBorder="1" applyAlignment="1" applyProtection="1">
      <alignment horizontal="left" vertical="center"/>
      <protection locked="0"/>
    </xf>
    <xf numFmtId="184" fontId="29" fillId="0" borderId="1" xfId="196" applyNumberFormat="1" applyFont="1" applyFill="1" applyBorder="1" applyAlignment="1">
      <alignment horizontal="center" vertical="center" wrapText="1"/>
    </xf>
    <xf numFmtId="0" fontId="24" fillId="0" borderId="33" xfId="196" applyFont="1" applyFill="1" applyBorder="1" applyAlignment="1" applyProtection="1">
      <alignment horizontal="left" vertical="center"/>
      <protection locked="0"/>
    </xf>
    <xf numFmtId="184" fontId="24" fillId="0" borderId="1" xfId="196" applyNumberFormat="1" applyFont="1" applyFill="1" applyBorder="1" applyAlignment="1" applyProtection="1">
      <alignment horizontal="center" vertical="center"/>
    </xf>
    <xf numFmtId="0" fontId="24" fillId="0" borderId="31" xfId="196" applyFont="1" applyFill="1" applyBorder="1" applyAlignment="1" applyProtection="1">
      <alignment vertical="center"/>
      <protection locked="0"/>
    </xf>
    <xf numFmtId="3" fontId="24" fillId="0" borderId="1" xfId="196" applyNumberFormat="1" applyFont="1" applyFill="1" applyBorder="1" applyAlignment="1" applyProtection="1">
      <alignment horizontal="left" vertical="center"/>
    </xf>
    <xf numFmtId="0" fontId="24" fillId="0" borderId="31" xfId="196" applyFont="1" applyFill="1" applyBorder="1" applyAlignment="1" applyProtection="1">
      <alignment horizontal="left" vertical="center" indent="2"/>
      <protection locked="0"/>
    </xf>
    <xf numFmtId="0" fontId="24" fillId="0" borderId="34" xfId="196" applyFont="1" applyFill="1" applyBorder="1" applyAlignment="1" applyProtection="1">
      <alignment horizontal="left" vertical="center"/>
      <protection locked="0"/>
    </xf>
    <xf numFmtId="0" fontId="24" fillId="0" borderId="0" xfId="196" applyFont="1" applyFill="1" applyAlignment="1">
      <alignment horizontal="left" vertical="center" wrapText="1" indent="1"/>
    </xf>
    <xf numFmtId="0" fontId="24" fillId="0" borderId="35" xfId="196" applyFont="1" applyFill="1" applyBorder="1" applyAlignment="1" applyProtection="1">
      <alignment horizontal="left" vertical="center"/>
      <protection locked="0"/>
    </xf>
    <xf numFmtId="0" fontId="24" fillId="0" borderId="31" xfId="196" applyFont="1" applyFill="1" applyBorder="1" applyProtection="1">
      <alignment vertical="center" wrapText="1"/>
      <protection locked="0"/>
    </xf>
    <xf numFmtId="0" fontId="24" fillId="0" borderId="1" xfId="196" applyFont="1" applyFill="1" applyBorder="1" applyAlignment="1" applyProtection="1">
      <alignment horizontal="left" vertical="center" indent="2"/>
      <protection locked="0"/>
    </xf>
    <xf numFmtId="0" fontId="24" fillId="0" borderId="2" xfId="196" applyFont="1" applyFill="1" applyBorder="1" applyAlignment="1" applyProtection="1">
      <alignment horizontal="left" vertical="center" indent="2"/>
      <protection locked="0"/>
    </xf>
    <xf numFmtId="0" fontId="24" fillId="0" borderId="35" xfId="196" applyFont="1" applyFill="1" applyBorder="1" applyAlignment="1" applyProtection="1">
      <alignment vertical="center"/>
      <protection locked="0"/>
    </xf>
    <xf numFmtId="0" fontId="0" fillId="0" borderId="20" xfId="196" applyFont="1" applyFill="1" applyBorder="1" applyAlignment="1">
      <alignment horizontal="left" vertical="center" wrapText="1"/>
    </xf>
    <xf numFmtId="0" fontId="24" fillId="0" borderId="37" xfId="196" applyFont="1" applyFill="1" applyBorder="1" applyAlignment="1" applyProtection="1">
      <alignment horizontal="left" vertical="center" indent="2"/>
      <protection locked="0"/>
    </xf>
    <xf numFmtId="3" fontId="24" fillId="0" borderId="20" xfId="196" applyNumberFormat="1" applyFont="1" applyFill="1" applyBorder="1" applyAlignment="1" applyProtection="1">
      <alignment horizontal="left" vertical="center"/>
    </xf>
    <xf numFmtId="0" fontId="0" fillId="0" borderId="32" xfId="196" applyFont="1" applyFill="1" applyBorder="1" applyAlignment="1" applyProtection="1">
      <alignment horizontal="left" vertical="center" indent="2"/>
      <protection locked="0"/>
    </xf>
    <xf numFmtId="0" fontId="24" fillId="0" borderId="12" xfId="196" applyFont="1" applyFill="1" applyBorder="1">
      <alignment vertical="center" wrapText="1"/>
    </xf>
    <xf numFmtId="0" fontId="24" fillId="0" borderId="1" xfId="196" applyFont="1" applyFill="1" applyBorder="1" applyAlignment="1" applyProtection="1">
      <alignment vertical="center"/>
      <protection locked="0"/>
    </xf>
    <xf numFmtId="0" fontId="24" fillId="0" borderId="32" xfId="196" applyFont="1" applyFill="1" applyBorder="1" applyAlignment="1" applyProtection="1">
      <alignment horizontal="left" vertical="center" indent="2"/>
      <protection locked="0"/>
    </xf>
    <xf numFmtId="0" fontId="24" fillId="0" borderId="31" xfId="196" applyFont="1" applyFill="1" applyBorder="1">
      <alignment vertical="center" wrapText="1"/>
    </xf>
    <xf numFmtId="184" fontId="24" fillId="0" borderId="20" xfId="196" applyNumberFormat="1" applyFont="1" applyFill="1" applyBorder="1" applyAlignment="1">
      <alignment horizontal="center" vertical="center" wrapText="1"/>
    </xf>
    <xf numFmtId="0" fontId="24" fillId="0" borderId="27" xfId="196" applyFont="1" applyFill="1" applyBorder="1" applyAlignment="1" applyProtection="1">
      <alignment horizontal="left" vertical="center" indent="2"/>
      <protection locked="0"/>
    </xf>
    <xf numFmtId="184" fontId="24" fillId="0" borderId="12" xfId="196" applyNumberFormat="1" applyFont="1" applyFill="1" applyBorder="1" applyAlignment="1">
      <alignment horizontal="center" vertical="center" wrapText="1"/>
    </xf>
    <xf numFmtId="0" fontId="24" fillId="0" borderId="27" xfId="195" applyFont="1" applyFill="1" applyBorder="1" applyAlignment="1" applyProtection="1">
      <alignment vertical="center"/>
      <protection locked="0"/>
    </xf>
    <xf numFmtId="0" fontId="24" fillId="0" borderId="27" xfId="181" applyFont="1" applyFill="1" applyBorder="1" applyAlignment="1">
      <alignment horizontal="left" vertical="center" indent="2"/>
    </xf>
    <xf numFmtId="0" fontId="24" fillId="0" borderId="33" xfId="196" applyFont="1" applyFill="1" applyBorder="1">
      <alignment vertical="center" wrapText="1"/>
    </xf>
    <xf numFmtId="0" fontId="29" fillId="0" borderId="1" xfId="195" applyFont="1" applyFill="1" applyBorder="1" applyAlignment="1" applyProtection="1">
      <alignment horizontal="left" vertical="center"/>
      <protection locked="0"/>
    </xf>
    <xf numFmtId="3" fontId="29" fillId="5" borderId="1" xfId="0" applyNumberFormat="1" applyFont="1" applyFill="1" applyBorder="1" applyAlignment="1" applyProtection="1">
      <alignment horizontal="right" vertical="center"/>
    </xf>
    <xf numFmtId="0" fontId="29" fillId="0" borderId="27" xfId="195" applyFont="1" applyFill="1" applyBorder="1" applyAlignment="1" applyProtection="1">
      <alignment horizontal="left" vertical="center"/>
      <protection locked="0"/>
    </xf>
    <xf numFmtId="3" fontId="24" fillId="0" borderId="31" xfId="196" applyNumberFormat="1" applyFont="1" applyFill="1" applyBorder="1" applyAlignment="1" applyProtection="1">
      <alignment vertical="center"/>
    </xf>
    <xf numFmtId="3" fontId="24" fillId="0" borderId="34" xfId="196" applyNumberFormat="1" applyFont="1" applyFill="1" applyBorder="1" applyAlignment="1" applyProtection="1">
      <alignment vertical="center"/>
    </xf>
    <xf numFmtId="0" fontId="24" fillId="0" borderId="1" xfId="196" applyNumberFormat="1" applyFont="1" applyFill="1" applyBorder="1" applyAlignment="1">
      <alignment horizontal="center" vertical="center" wrapText="1"/>
    </xf>
    <xf numFmtId="0" fontId="29" fillId="0" borderId="34" xfId="196" applyFont="1" applyFill="1" applyBorder="1" applyAlignment="1" applyProtection="1">
      <alignment horizontal="center" vertical="center"/>
      <protection locked="0"/>
    </xf>
    <xf numFmtId="0" fontId="29" fillId="0" borderId="31" xfId="196" applyFont="1" applyFill="1" applyBorder="1" applyAlignment="1" applyProtection="1">
      <alignment horizontal="center" vertical="center"/>
      <protection locked="0"/>
    </xf>
    <xf numFmtId="49" fontId="24" fillId="0" borderId="0" xfId="196" applyNumberFormat="1" applyFont="1" applyFill="1">
      <alignment vertical="center" wrapText="1"/>
    </xf>
    <xf numFmtId="0" fontId="24" fillId="0" borderId="0" xfId="196" applyFont="1" applyFill="1" applyAlignment="1">
      <alignment horizontal="center" vertical="center" wrapText="1"/>
    </xf>
    <xf numFmtId="0" fontId="22" fillId="0" borderId="0" xfId="196" applyFont="1" applyFill="1" applyAlignment="1" applyProtection="1">
      <alignment horizontal="center" vertical="center"/>
    </xf>
    <xf numFmtId="0" fontId="33" fillId="0" borderId="0" xfId="196" applyFont="1" applyFill="1" applyAlignment="1" applyProtection="1">
      <alignment vertical="center"/>
      <protection locked="0"/>
    </xf>
    <xf numFmtId="177" fontId="0" fillId="0" borderId="0" xfId="0" applyNumberFormat="1" applyFont="1" applyFill="1" applyBorder="1" applyAlignment="1">
      <alignment vertical="center"/>
    </xf>
    <xf numFmtId="0" fontId="0" fillId="0" borderId="0" xfId="0" applyFont="1" applyFill="1" applyBorder="1" applyAlignment="1">
      <alignment horizontal="center"/>
    </xf>
    <xf numFmtId="180" fontId="0" fillId="0" borderId="0" xfId="0" applyNumberFormat="1" applyFont="1" applyFill="1" applyBorder="1" applyAlignment="1">
      <alignment horizontal="right"/>
    </xf>
    <xf numFmtId="184" fontId="21" fillId="0" borderId="0" xfId="0" applyNumberFormat="1" applyFont="1" applyFill="1" applyBorder="1" applyAlignment="1">
      <alignment horizontal="left" vertical="center" wrapText="1"/>
    </xf>
    <xf numFmtId="0" fontId="30" fillId="0" borderId="0" xfId="0" applyNumberFormat="1" applyFont="1" applyFill="1" applyBorder="1" applyAlignment="1">
      <alignment horizontal="center" vertical="center"/>
    </xf>
    <xf numFmtId="0" fontId="34" fillId="0" borderId="0" xfId="0" applyFont="1" applyFill="1" applyBorder="1" applyAlignment="1">
      <alignment horizontal="justify"/>
    </xf>
    <xf numFmtId="180" fontId="21" fillId="0" borderId="0" xfId="0" applyNumberFormat="1" applyFont="1" applyFill="1" applyBorder="1" applyAlignment="1">
      <alignment horizontal="right" vertical="center" wrapText="1"/>
    </xf>
    <xf numFmtId="0" fontId="29" fillId="0" borderId="20" xfId="0" applyNumberFormat="1" applyFont="1" applyFill="1" applyBorder="1" applyAlignment="1" applyProtection="1">
      <alignment horizontal="center" vertical="center"/>
    </xf>
    <xf numFmtId="180" fontId="29" fillId="0" borderId="1" xfId="0" applyNumberFormat="1" applyFont="1" applyFill="1" applyBorder="1" applyAlignment="1" applyProtection="1">
      <alignment horizontal="center" vertical="center"/>
    </xf>
    <xf numFmtId="0" fontId="24" fillId="0" borderId="1" xfId="0" applyNumberFormat="1" applyFont="1" applyFill="1" applyBorder="1" applyAlignment="1" applyProtection="1">
      <alignment horizontal="center" vertical="center"/>
    </xf>
    <xf numFmtId="186" fontId="8" fillId="0" borderId="31" xfId="0" applyNumberFormat="1" applyFont="1" applyFill="1" applyBorder="1" applyAlignment="1">
      <alignment horizontal="right" vertical="center" wrapText="1" shrinkToFit="1"/>
    </xf>
    <xf numFmtId="49" fontId="8" fillId="0" borderId="1" xfId="0" applyNumberFormat="1" applyFont="1" applyFill="1" applyBorder="1" applyAlignment="1">
      <alignment horizontal="left" vertical="center" wrapText="1" shrinkToFit="1"/>
    </xf>
    <xf numFmtId="186" fontId="4" fillId="0" borderId="31" xfId="0" applyNumberFormat="1" applyFont="1" applyFill="1" applyBorder="1" applyAlignment="1">
      <alignment horizontal="right" vertical="center" wrapText="1" shrinkToFit="1"/>
    </xf>
    <xf numFmtId="49" fontId="4" fillId="0" borderId="1" xfId="0" applyNumberFormat="1" applyFont="1" applyFill="1" applyBorder="1" applyAlignment="1">
      <alignment horizontal="left" vertical="center" wrapText="1" shrinkToFit="1"/>
    </xf>
    <xf numFmtId="186" fontId="0" fillId="0" borderId="1" xfId="0" applyNumberFormat="1" applyFont="1" applyFill="1" applyBorder="1" applyAlignment="1">
      <alignment horizontal="right"/>
    </xf>
    <xf numFmtId="186" fontId="24" fillId="4" borderId="4" xfId="0" applyNumberFormat="1" applyFont="1" applyFill="1" applyBorder="1" applyAlignment="1">
      <alignment horizontal="right" vertical="center" shrinkToFit="1"/>
    </xf>
    <xf numFmtId="181" fontId="22" fillId="0" borderId="0" xfId="0" applyNumberFormat="1" applyFont="1" applyFill="1" applyBorder="1" applyAlignment="1">
      <alignment horizontal="center" vertical="center"/>
    </xf>
    <xf numFmtId="184" fontId="20" fillId="0" borderId="0" xfId="0" applyNumberFormat="1" applyFont="1" applyFill="1" applyBorder="1" applyAlignment="1">
      <alignment horizontal="center" vertical="center" wrapText="1"/>
    </xf>
    <xf numFmtId="184" fontId="27" fillId="0" borderId="1" xfId="0" applyNumberFormat="1" applyFont="1" applyFill="1" applyBorder="1" applyAlignment="1">
      <alignment horizontal="center" vertical="center" wrapText="1"/>
    </xf>
    <xf numFmtId="3" fontId="24" fillId="4" borderId="4" xfId="0" applyNumberFormat="1" applyFont="1" applyFill="1" applyBorder="1" applyAlignment="1">
      <alignment horizontal="center" vertical="center" shrinkToFit="1"/>
    </xf>
    <xf numFmtId="3" fontId="20" fillId="4" borderId="4" xfId="0" applyNumberFormat="1" applyFont="1" applyFill="1" applyBorder="1" applyAlignment="1">
      <alignment horizontal="center" vertical="center" shrinkToFit="1"/>
    </xf>
    <xf numFmtId="184" fontId="27" fillId="0" borderId="12" xfId="0" applyNumberFormat="1" applyFont="1" applyFill="1" applyBorder="1" applyAlignment="1">
      <alignment horizontal="center" vertical="center" wrapText="1"/>
    </xf>
    <xf numFmtId="3" fontId="27" fillId="0" borderId="12" xfId="0" applyNumberFormat="1" applyFont="1" applyFill="1" applyBorder="1" applyAlignment="1">
      <alignment horizontal="center" vertical="center"/>
    </xf>
    <xf numFmtId="184" fontId="27" fillId="0" borderId="12" xfId="0" applyNumberFormat="1" applyFont="1" applyFill="1" applyBorder="1" applyAlignment="1">
      <alignment horizontal="center" vertical="center"/>
    </xf>
    <xf numFmtId="184" fontId="27" fillId="0" borderId="1" xfId="0" applyNumberFormat="1" applyFont="1" applyFill="1" applyBorder="1" applyAlignment="1">
      <alignment horizontal="center" vertical="center"/>
    </xf>
    <xf numFmtId="0" fontId="0" fillId="0" borderId="0" xfId="0" applyFont="1" applyBorder="1" applyAlignment="1">
      <alignment vertical="center"/>
    </xf>
    <xf numFmtId="0" fontId="0" fillId="0" borderId="0" xfId="0" applyFont="1" applyFill="1" applyBorder="1" applyAlignment="1">
      <alignment vertical="center"/>
    </xf>
    <xf numFmtId="0" fontId="21" fillId="0" borderId="0" xfId="0" applyFont="1" applyBorder="1" applyAlignment="1">
      <alignment vertical="center"/>
    </xf>
    <xf numFmtId="184" fontId="0" fillId="0" borderId="0" xfId="0" applyNumberFormat="1" applyFont="1" applyFill="1" applyBorder="1" applyAlignment="1">
      <alignment vertical="center"/>
    </xf>
    <xf numFmtId="10" fontId="0" fillId="0" borderId="0" xfId="0" applyNumberFormat="1" applyFont="1" applyFill="1" applyBorder="1" applyAlignment="1">
      <alignment vertical="center"/>
    </xf>
    <xf numFmtId="0" fontId="22" fillId="0" borderId="0" xfId="0" applyNumberFormat="1" applyFont="1" applyFill="1" applyBorder="1" applyAlignment="1">
      <alignment horizontal="center" vertical="center" wrapText="1"/>
    </xf>
    <xf numFmtId="0" fontId="24" fillId="0" borderId="0" xfId="0" applyFont="1" applyFill="1" applyBorder="1" applyAlignment="1">
      <alignment horizontal="center" vertical="center"/>
    </xf>
    <xf numFmtId="0" fontId="29" fillId="0" borderId="1" xfId="0" applyNumberFormat="1" applyFont="1" applyFill="1" applyBorder="1" applyAlignment="1" applyProtection="1">
      <alignment horizontal="center" vertical="center"/>
    </xf>
    <xf numFmtId="0" fontId="29" fillId="0" borderId="35" xfId="0" applyNumberFormat="1" applyFont="1" applyFill="1" applyBorder="1" applyAlignment="1" applyProtection="1">
      <alignment vertical="center"/>
    </xf>
    <xf numFmtId="0" fontId="24" fillId="6" borderId="1" xfId="0" applyNumberFormat="1" applyFont="1" applyFill="1" applyBorder="1" applyAlignment="1" applyProtection="1">
      <alignment horizontal="left" vertical="center"/>
    </xf>
    <xf numFmtId="0" fontId="29" fillId="6" borderId="1" xfId="0" applyNumberFormat="1" applyFont="1" applyFill="1" applyBorder="1" applyAlignment="1" applyProtection="1">
      <alignment vertical="center"/>
    </xf>
    <xf numFmtId="0" fontId="24" fillId="6" borderId="1" xfId="0" applyNumberFormat="1" applyFont="1" applyFill="1" applyBorder="1" applyAlignment="1" applyProtection="1">
      <alignment vertical="center"/>
    </xf>
    <xf numFmtId="3" fontId="24" fillId="0" borderId="12" xfId="0" applyNumberFormat="1" applyFont="1" applyFill="1" applyBorder="1" applyAlignment="1" applyProtection="1">
      <alignment horizontal="right" vertical="center"/>
    </xf>
    <xf numFmtId="184" fontId="20" fillId="0" borderId="0" xfId="0" applyNumberFormat="1" applyFont="1" applyFill="1" applyBorder="1" applyAlignment="1" applyProtection="1"/>
    <xf numFmtId="3" fontId="27" fillId="0" borderId="0" xfId="0" applyNumberFormat="1" applyFont="1" applyFill="1" applyBorder="1" applyAlignment="1" applyProtection="1">
      <alignment vertical="center"/>
    </xf>
    <xf numFmtId="3" fontId="24" fillId="0" borderId="0" xfId="0" applyNumberFormat="1" applyFont="1" applyFill="1" applyAlignment="1" applyProtection="1">
      <alignment horizontal="right" vertical="center"/>
    </xf>
    <xf numFmtId="184" fontId="29" fillId="0" borderId="1" xfId="0" applyNumberFormat="1" applyFont="1" applyFill="1" applyBorder="1" applyAlignment="1" applyProtection="1">
      <alignment horizontal="center" vertical="center"/>
    </xf>
    <xf numFmtId="0" fontId="24" fillId="0" borderId="1" xfId="0" applyNumberFormat="1" applyFont="1" applyFill="1" applyBorder="1" applyAlignment="1" applyProtection="1">
      <alignment horizontal="left" vertical="center"/>
    </xf>
    <xf numFmtId="0" fontId="29" fillId="0" borderId="1" xfId="0" applyNumberFormat="1" applyFont="1" applyFill="1" applyBorder="1" applyAlignment="1" applyProtection="1">
      <alignment horizontal="left" vertical="center"/>
    </xf>
    <xf numFmtId="0" fontId="35" fillId="0" borderId="0" xfId="0" applyFont="1" applyAlignment="1"/>
    <xf numFmtId="0" fontId="36" fillId="0" borderId="0" xfId="190" applyFont="1" applyFill="1" applyAlignment="1">
      <alignment vertical="center"/>
    </xf>
    <xf numFmtId="0" fontId="24" fillId="0" borderId="0" xfId="0" applyFont="1" applyAlignment="1"/>
    <xf numFmtId="0" fontId="21" fillId="0" borderId="0" xfId="0" applyNumberFormat="1" applyFont="1" applyFill="1" applyAlignment="1">
      <alignment vertical="center"/>
    </xf>
    <xf numFmtId="49" fontId="30" fillId="0" borderId="0" xfId="190" applyNumberFormat="1" applyFont="1" applyFill="1" applyBorder="1" applyAlignment="1">
      <alignment horizontal="center"/>
    </xf>
    <xf numFmtId="0" fontId="24" fillId="0" borderId="0" xfId="0" applyNumberFormat="1" applyFont="1" applyFill="1" applyAlignment="1">
      <alignment vertical="center"/>
    </xf>
    <xf numFmtId="185" fontId="25" fillId="0" borderId="1" xfId="190" applyNumberFormat="1" applyFont="1" applyFill="1" applyBorder="1" applyAlignment="1">
      <alignment horizontal="center" vertical="center" wrapText="1"/>
    </xf>
    <xf numFmtId="184" fontId="25" fillId="0" borderId="1" xfId="143" applyNumberFormat="1" applyFont="1" applyFill="1" applyBorder="1" applyAlignment="1">
      <alignment horizontal="center" vertical="center" wrapText="1"/>
    </xf>
    <xf numFmtId="184" fontId="25" fillId="0" borderId="27" xfId="143" applyNumberFormat="1" applyFont="1" applyFill="1" applyBorder="1" applyAlignment="1">
      <alignment horizontal="center" vertical="center" wrapText="1"/>
    </xf>
    <xf numFmtId="184" fontId="25" fillId="0" borderId="31" xfId="143" applyNumberFormat="1" applyFont="1" applyFill="1" applyBorder="1" applyAlignment="1">
      <alignment horizontal="center" vertical="center" wrapText="1"/>
    </xf>
    <xf numFmtId="187" fontId="25" fillId="0" borderId="31" xfId="143" applyNumberFormat="1" applyFont="1" applyFill="1" applyBorder="1" applyAlignment="1">
      <alignment horizontal="center" vertical="center" wrapText="1"/>
    </xf>
    <xf numFmtId="178" fontId="25" fillId="0" borderId="1" xfId="143" applyNumberFormat="1" applyFont="1" applyFill="1" applyBorder="1" applyAlignment="1">
      <alignment horizontal="center" vertical="center" wrapText="1"/>
    </xf>
    <xf numFmtId="184" fontId="29" fillId="0" borderId="1" xfId="143" applyNumberFormat="1" applyFont="1" applyFill="1" applyBorder="1" applyAlignment="1">
      <alignment horizontal="left" vertical="center"/>
    </xf>
    <xf numFmtId="184" fontId="31" fillId="0" borderId="1" xfId="190" applyNumberFormat="1" applyFont="1" applyFill="1" applyBorder="1" applyAlignment="1">
      <alignment horizontal="right" vertical="center" wrapText="1"/>
    </xf>
    <xf numFmtId="9" fontId="29" fillId="0" borderId="1" xfId="17" applyFont="1" applyFill="1" applyBorder="1" applyAlignment="1" applyProtection="1">
      <alignment horizontal="right" vertical="center" wrapText="1"/>
    </xf>
    <xf numFmtId="184" fontId="24" fillId="0" borderId="1" xfId="143" applyNumberFormat="1" applyFont="1" applyFill="1" applyBorder="1" applyAlignment="1">
      <alignment horizontal="left" vertical="center"/>
    </xf>
    <xf numFmtId="0" fontId="24" fillId="0" borderId="1" xfId="0" applyFont="1" applyFill="1" applyBorder="1" applyAlignment="1"/>
    <xf numFmtId="184" fontId="24" fillId="0" borderId="1" xfId="190" applyNumberFormat="1" applyFont="1" applyFill="1" applyBorder="1" applyAlignment="1">
      <alignment horizontal="right" vertical="center" wrapText="1"/>
    </xf>
    <xf numFmtId="9" fontId="24" fillId="0" borderId="1" xfId="17" applyFont="1" applyFill="1" applyBorder="1" applyAlignment="1" applyProtection="1">
      <alignment horizontal="right" vertical="center" wrapText="1"/>
    </xf>
    <xf numFmtId="184" fontId="37" fillId="0" borderId="1" xfId="190" applyNumberFormat="1" applyFont="1" applyFill="1" applyBorder="1" applyAlignment="1">
      <alignment vertical="center" wrapText="1"/>
    </xf>
    <xf numFmtId="9" fontId="24" fillId="0" borderId="1" xfId="17" applyNumberFormat="1" applyFont="1" applyFill="1" applyBorder="1" applyAlignment="1" applyProtection="1">
      <alignment horizontal="right" vertical="center" wrapText="1"/>
    </xf>
    <xf numFmtId="3" fontId="29" fillId="0" borderId="36" xfId="0" applyNumberFormat="1" applyFont="1" applyFill="1" applyBorder="1" applyAlignment="1" applyProtection="1">
      <alignment horizontal="left" vertical="center"/>
    </xf>
    <xf numFmtId="3" fontId="24" fillId="0" borderId="36" xfId="185" applyNumberFormat="1" applyFont="1" applyFill="1" applyBorder="1" applyAlignment="1">
      <alignment horizontal="right" vertical="center"/>
    </xf>
    <xf numFmtId="3" fontId="29" fillId="0" borderId="1" xfId="0" applyNumberFormat="1" applyFont="1" applyFill="1" applyBorder="1" applyAlignment="1" applyProtection="1">
      <alignment horizontal="left" vertical="center"/>
    </xf>
    <xf numFmtId="184" fontId="33" fillId="0" borderId="1" xfId="190" applyNumberFormat="1" applyFont="1" applyFill="1" applyBorder="1" applyAlignment="1">
      <alignment horizontal="right" vertical="center" wrapText="1"/>
    </xf>
    <xf numFmtId="3" fontId="29" fillId="0" borderId="12" xfId="0" applyNumberFormat="1" applyFont="1" applyFill="1" applyBorder="1" applyAlignment="1" applyProtection="1">
      <alignment horizontal="center" vertical="center"/>
    </xf>
    <xf numFmtId="184" fontId="24" fillId="0" borderId="12" xfId="190" applyNumberFormat="1" applyFont="1" applyFill="1" applyBorder="1" applyAlignment="1">
      <alignment horizontal="right" vertical="center" wrapText="1"/>
    </xf>
    <xf numFmtId="0" fontId="30" fillId="0" borderId="0" xfId="0" applyNumberFormat="1" applyFont="1" applyFill="1" applyAlignment="1">
      <alignment horizontal="center" vertical="center"/>
    </xf>
    <xf numFmtId="49" fontId="25" fillId="0" borderId="1" xfId="190" applyNumberFormat="1" applyFont="1" applyFill="1" applyBorder="1" applyAlignment="1">
      <alignment horizontal="center" vertical="center" wrapText="1"/>
    </xf>
    <xf numFmtId="1" fontId="26" fillId="0" borderId="1" xfId="190" applyNumberFormat="1" applyFont="1" applyFill="1" applyBorder="1" applyAlignment="1" applyProtection="1">
      <alignment horizontal="left" vertical="center" indent="1"/>
      <protection locked="0"/>
    </xf>
    <xf numFmtId="184" fontId="26" fillId="0" borderId="1" xfId="143" applyNumberFormat="1" applyFont="1" applyFill="1" applyBorder="1" applyAlignment="1">
      <alignment horizontal="right" vertical="center" wrapText="1"/>
    </xf>
    <xf numFmtId="185" fontId="26" fillId="0" borderId="1" xfId="17" applyNumberFormat="1" applyFont="1" applyFill="1" applyBorder="1" applyAlignment="1" applyProtection="1">
      <alignment horizontal="right" vertical="center" wrapText="1"/>
    </xf>
    <xf numFmtId="1" fontId="21" fillId="0" borderId="1" xfId="193" applyNumberFormat="1" applyFont="1" applyFill="1" applyBorder="1" applyAlignment="1" applyProtection="1">
      <alignment horizontal="left" vertical="center" indent="1"/>
      <protection locked="0"/>
    </xf>
    <xf numFmtId="184" fontId="21" fillId="0" borderId="1" xfId="143" applyNumberFormat="1" applyFont="1" applyFill="1" applyBorder="1" applyAlignment="1">
      <alignment horizontal="right" vertical="center" wrapText="1"/>
    </xf>
    <xf numFmtId="0" fontId="21" fillId="0" borderId="1" xfId="193" applyNumberFormat="1" applyFont="1" applyFill="1" applyBorder="1" applyAlignment="1" applyProtection="1">
      <alignment horizontal="left" vertical="center" indent="1"/>
      <protection locked="0"/>
    </xf>
    <xf numFmtId="3" fontId="24" fillId="5" borderId="1" xfId="0" applyNumberFormat="1" applyFont="1" applyFill="1" applyBorder="1" applyAlignment="1" applyProtection="1">
      <alignment horizontal="right" vertical="center"/>
    </xf>
    <xf numFmtId="1" fontId="26" fillId="0" borderId="20" xfId="190" applyNumberFormat="1" applyFont="1" applyFill="1" applyBorder="1" applyAlignment="1" applyProtection="1">
      <alignment horizontal="left" vertical="center" indent="1"/>
      <protection locked="0"/>
    </xf>
    <xf numFmtId="184" fontId="26" fillId="0" borderId="20" xfId="143" applyNumberFormat="1" applyFont="1" applyFill="1" applyBorder="1" applyAlignment="1">
      <alignment horizontal="right" vertical="center" wrapText="1"/>
    </xf>
    <xf numFmtId="1" fontId="26" fillId="0" borderId="1" xfId="190" applyNumberFormat="1" applyFont="1" applyFill="1" applyBorder="1" applyAlignment="1" applyProtection="1">
      <alignment horizontal="left" vertical="center"/>
      <protection locked="0"/>
    </xf>
    <xf numFmtId="0" fontId="0" fillId="0" borderId="0" xfId="0" applyAlignment="1">
      <alignment horizontal="right"/>
    </xf>
    <xf numFmtId="3" fontId="20" fillId="0" borderId="0" xfId="0" applyNumberFormat="1" applyFont="1" applyFill="1" applyBorder="1" applyAlignment="1" applyProtection="1">
      <alignment horizontal="right" vertical="center"/>
    </xf>
    <xf numFmtId="3" fontId="22" fillId="0" borderId="0" xfId="0" applyNumberFormat="1" applyFont="1" applyFill="1" applyBorder="1" applyAlignment="1" applyProtection="1">
      <alignment horizontal="right" vertical="center"/>
    </xf>
    <xf numFmtId="3" fontId="29" fillId="0" borderId="1" xfId="0" applyNumberFormat="1" applyFont="1" applyFill="1" applyBorder="1" applyAlignment="1" applyProtection="1">
      <alignment horizontal="right" vertical="center"/>
    </xf>
    <xf numFmtId="49" fontId="21" fillId="0" borderId="0" xfId="190" applyNumberFormat="1" applyFont="1" applyFill="1" applyAlignment="1">
      <alignment vertical="center"/>
    </xf>
    <xf numFmtId="38" fontId="24" fillId="0" borderId="0" xfId="190" applyNumberFormat="1" applyFont="1" applyFill="1" applyAlignment="1">
      <alignment vertical="center"/>
    </xf>
    <xf numFmtId="3" fontId="24" fillId="0" borderId="0" xfId="190" applyNumberFormat="1" applyFont="1" applyFill="1" applyAlignment="1">
      <alignment vertical="center"/>
    </xf>
    <xf numFmtId="187" fontId="24" fillId="0" borderId="0" xfId="190" applyNumberFormat="1" applyFont="1" applyFill="1" applyAlignment="1">
      <alignment vertical="center"/>
    </xf>
    <xf numFmtId="49" fontId="38" fillId="0" borderId="0" xfId="190" applyNumberFormat="1" applyFont="1" applyFill="1" applyBorder="1" applyAlignment="1">
      <alignment horizontal="center"/>
    </xf>
    <xf numFmtId="184" fontId="24" fillId="0" borderId="0" xfId="190" applyNumberFormat="1" applyFont="1" applyFill="1" applyBorder="1" applyAlignment="1">
      <alignment horizontal="left"/>
    </xf>
    <xf numFmtId="38" fontId="24" fillId="0" borderId="0" xfId="190" applyNumberFormat="1" applyFont="1" applyFill="1" applyBorder="1" applyAlignment="1">
      <alignment vertical="center"/>
    </xf>
    <xf numFmtId="3" fontId="24" fillId="0" borderId="0" xfId="190" applyNumberFormat="1" applyFont="1" applyFill="1" applyBorder="1" applyAlignment="1">
      <alignment vertical="center"/>
    </xf>
    <xf numFmtId="187" fontId="24" fillId="0" borderId="0" xfId="190" applyNumberFormat="1" applyFont="1" applyFill="1" applyBorder="1" applyAlignment="1">
      <alignment vertical="center"/>
    </xf>
    <xf numFmtId="49" fontId="31" fillId="0" borderId="1" xfId="190" applyNumberFormat="1" applyFont="1" applyFill="1" applyBorder="1" applyAlignment="1">
      <alignment horizontal="center" vertical="center" wrapText="1"/>
    </xf>
    <xf numFmtId="38" fontId="29" fillId="0" borderId="20" xfId="190" applyNumberFormat="1" applyFont="1" applyFill="1" applyBorder="1" applyAlignment="1">
      <alignment horizontal="right" vertical="center" wrapText="1"/>
    </xf>
    <xf numFmtId="185" fontId="29" fillId="0" borderId="1" xfId="17" applyNumberFormat="1" applyFont="1" applyFill="1" applyBorder="1" applyAlignment="1" applyProtection="1">
      <alignment horizontal="right" vertical="center" wrapText="1"/>
    </xf>
    <xf numFmtId="184" fontId="24" fillId="0" borderId="1" xfId="143" applyNumberFormat="1" applyFont="1" applyFill="1" applyBorder="1" applyAlignment="1">
      <alignment horizontal="left" vertical="center" wrapText="1"/>
    </xf>
    <xf numFmtId="184" fontId="24" fillId="0" borderId="1" xfId="143" applyNumberFormat="1" applyFont="1" applyFill="1" applyBorder="1" applyAlignment="1">
      <alignment horizontal="left" vertical="center" indent="1"/>
    </xf>
    <xf numFmtId="3" fontId="29" fillId="0" borderId="12" xfId="0" applyNumberFormat="1" applyFont="1" applyFill="1" applyBorder="1" applyAlignment="1" applyProtection="1">
      <alignment vertical="center"/>
    </xf>
    <xf numFmtId="184" fontId="29" fillId="0" borderId="1" xfId="190" applyNumberFormat="1" applyFont="1" applyFill="1" applyBorder="1" applyAlignment="1">
      <alignment horizontal="right" vertical="center" wrapText="1"/>
    </xf>
    <xf numFmtId="184" fontId="24" fillId="0" borderId="1" xfId="143" applyNumberFormat="1" applyFont="1" applyFill="1" applyBorder="1" applyAlignment="1">
      <alignment vertical="center"/>
    </xf>
    <xf numFmtId="184" fontId="29" fillId="0" borderId="1" xfId="143" applyNumberFormat="1" applyFont="1" applyFill="1" applyBorder="1" applyAlignment="1">
      <alignment horizontal="left" vertical="center" indent="1"/>
    </xf>
    <xf numFmtId="49" fontId="24" fillId="0" borderId="0" xfId="190" applyNumberFormat="1" applyFont="1" applyFill="1" applyAlignment="1">
      <alignment horizontal="left" vertical="center" wrapText="1"/>
    </xf>
    <xf numFmtId="3" fontId="38" fillId="0" borderId="0" xfId="0" applyNumberFormat="1" applyFont="1" applyFill="1" applyBorder="1" applyAlignment="1" applyProtection="1">
      <alignment horizontal="center" vertical="center"/>
    </xf>
    <xf numFmtId="3" fontId="29" fillId="0" borderId="20" xfId="0" applyNumberFormat="1" applyFont="1" applyFill="1" applyBorder="1" applyAlignment="1" applyProtection="1">
      <alignment horizontal="left" vertical="center"/>
    </xf>
    <xf numFmtId="3" fontId="24" fillId="0" borderId="12" xfId="0" applyNumberFormat="1" applyFont="1" applyFill="1" applyBorder="1" applyAlignment="1" applyProtection="1">
      <alignment horizontal="left" vertical="center"/>
    </xf>
    <xf numFmtId="3" fontId="29" fillId="0" borderId="12" xfId="0" applyNumberFormat="1" applyFont="1" applyFill="1" applyBorder="1" applyAlignment="1" applyProtection="1">
      <alignment horizontal="left" vertical="center"/>
    </xf>
    <xf numFmtId="0" fontId="21" fillId="0" borderId="0" xfId="0" applyFont="1" applyAlignment="1"/>
    <xf numFmtId="0" fontId="0" fillId="0" borderId="0" xfId="0" applyNumberFormat="1" applyFill="1" applyAlignment="1">
      <alignment vertical="center"/>
    </xf>
    <xf numFmtId="0" fontId="39" fillId="0" borderId="0" xfId="0" applyNumberFormat="1" applyFont="1" applyFill="1" applyAlignment="1">
      <alignment horizontal="left" vertical="center"/>
    </xf>
    <xf numFmtId="0" fontId="25" fillId="0" borderId="0" xfId="0" applyNumberFormat="1" applyFont="1" applyFill="1" applyAlignment="1">
      <alignment horizontal="left" vertical="center"/>
    </xf>
    <xf numFmtId="0" fontId="25" fillId="0" borderId="0" xfId="0" applyFont="1" applyAlignment="1">
      <alignment horizontal="left"/>
    </xf>
    <xf numFmtId="0" fontId="21" fillId="0" borderId="0" xfId="196" applyFont="1" applyFill="1" applyAlignment="1" applyProtection="1">
      <alignment horizontal="left" vertical="center"/>
    </xf>
    <xf numFmtId="181" fontId="21" fillId="0" borderId="0" xfId="0" applyNumberFormat="1" applyFont="1" applyFill="1" applyBorder="1" applyAlignment="1">
      <alignment horizontal="left" vertical="center"/>
    </xf>
    <xf numFmtId="0" fontId="21" fillId="0" borderId="0" xfId="192" applyFont="1" applyFill="1" applyAlignment="1">
      <alignment horizontal="left" vertical="center"/>
    </xf>
    <xf numFmtId="0" fontId="21" fillId="0" borderId="0" xfId="0" applyFont="1" applyFill="1" applyBorder="1" applyAlignment="1">
      <alignment horizontal="left" vertical="center"/>
    </xf>
    <xf numFmtId="0" fontId="20" fillId="0" borderId="0" xfId="189" applyAlignment="1"/>
    <xf numFmtId="0" fontId="40" fillId="0" borderId="0" xfId="189" applyNumberFormat="1" applyFont="1" applyFill="1" applyAlignment="1">
      <alignment vertical="center"/>
    </xf>
    <xf numFmtId="0" fontId="20" fillId="0" borderId="0" xfId="189" applyNumberFormat="1" applyFill="1" applyAlignment="1">
      <alignment vertical="center"/>
    </xf>
    <xf numFmtId="0" fontId="40" fillId="0" borderId="0" xfId="189" applyFont="1" applyAlignment="1"/>
    <xf numFmtId="0" fontId="41" fillId="0" borderId="0" xfId="189" applyFont="1" applyAlignment="1">
      <alignment horizontal="center"/>
    </xf>
    <xf numFmtId="178" fontId="41" fillId="0" borderId="0" xfId="189" applyNumberFormat="1" applyFont="1" applyAlignment="1">
      <alignment horizontal="center"/>
    </xf>
    <xf numFmtId="0" fontId="42" fillId="0" borderId="0" xfId="189" applyFont="1" applyAlignment="1">
      <alignment horizontal="center"/>
    </xf>
    <xf numFmtId="178" fontId="42" fillId="0" borderId="0" xfId="189" applyNumberFormat="1" applyFont="1" applyAlignment="1">
      <alignment horizontal="center"/>
    </xf>
    <xf numFmtId="178" fontId="20" fillId="0" borderId="0" xfId="189" applyNumberFormat="1" applyAlignment="1"/>
    <xf numFmtId="0" fontId="43" fillId="0" borderId="0" xfId="189" applyFont="1" applyAlignment="1">
      <alignment horizontal="center"/>
    </xf>
    <xf numFmtId="178" fontId="43" fillId="0" borderId="0" xfId="189" applyNumberFormat="1" applyFont="1" applyAlignment="1">
      <alignment horizontal="center"/>
    </xf>
    <xf numFmtId="49" fontId="43" fillId="0" borderId="0" xfId="189" applyNumberFormat="1" applyFont="1" applyFill="1" applyAlignment="1">
      <alignment horizontal="center"/>
    </xf>
  </cellXfs>
  <cellStyles count="240">
    <cellStyle name="常规" xfId="0" builtinId="0"/>
    <cellStyle name="货币[0]" xfId="1" builtinId="7"/>
    <cellStyle name="货币" xfId="2" builtinId="4"/>
    <cellStyle name="60% - 着色 2" xfId="3"/>
    <cellStyle name="20% - 强调文字颜色 3" xfId="4" builtinId="38"/>
    <cellStyle name="输入" xfId="5" builtinId="20"/>
    <cellStyle name="千位分隔[0]" xfId="6" builtinId="6"/>
    <cellStyle name="千位分隔" xfId="7" builtinId="3"/>
    <cellStyle name="好_预算局未分配指标_2015年政府性基金编制（总表）" xfId="8"/>
    <cellStyle name="常规 7 3" xfId="9"/>
    <cellStyle name="差" xfId="10" builtinId="27"/>
    <cellStyle name="好_洋浦2013年公共财政执行和2014年预算表(省格式)修改_2015年政府性基金编制（总表）" xfId="11"/>
    <cellStyle name="40% - 强调文字颜色 3" xfId="12" builtinId="39"/>
    <cellStyle name="计算 2" xfId="13"/>
    <cellStyle name="超链接" xfId="14" builtinId="8"/>
    <cellStyle name="差_2011年预算附表(打印)" xfId="15"/>
    <cellStyle name="60% - 强调文字颜色 3" xfId="16" builtinId="40"/>
    <cellStyle name="百分比" xfId="17" builtinId="5"/>
    <cellStyle name="已访问的超链接" xfId="18" builtinId="9"/>
    <cellStyle name="注释" xfId="19" builtinId="10"/>
    <cellStyle name="常规 6" xfId="20"/>
    <cellStyle name="标题 4" xfId="21" builtinId="19"/>
    <cellStyle name="好_2012年刚性支出填报表（第二次汇总）" xfId="22"/>
    <cellStyle name="60% - 强调文字颜色 2" xfId="23" builtinId="36"/>
    <cellStyle name="警告文本" xfId="24" builtinId="11"/>
    <cellStyle name="标题" xfId="25" builtinId="15"/>
    <cellStyle name="常规 5 2" xfId="26"/>
    <cellStyle name="_ET_STYLE_NoName_00_" xfId="27"/>
    <cellStyle name="40% - 着色 3" xfId="28"/>
    <cellStyle name="20% - 着色 5" xfId="29"/>
    <cellStyle name="好_洋浦2012年公共财政执行和2013年预算表(省格式)02" xfId="30"/>
    <cellStyle name="好_洋浦2013年公共财政执行和2014年预算表(省格式)修改_2015年政府性基金编制（总表）(5)_2015年报人大预算表样（洋浦)(1)" xfId="31"/>
    <cellStyle name="着色 1" xfId="32"/>
    <cellStyle name="解释性文本" xfId="33" builtinId="53"/>
    <cellStyle name="标题 1" xfId="34" builtinId="16"/>
    <cellStyle name="标题 2" xfId="35" builtinId="17"/>
    <cellStyle name="60% - 强调文字颜色 1" xfId="36" builtinId="32"/>
    <cellStyle name="标题 3" xfId="37" builtinId="18"/>
    <cellStyle name="60% - 强调文字颜色 4" xfId="38" builtinId="44"/>
    <cellStyle name="输出" xfId="39" builtinId="21"/>
    <cellStyle name="计算" xfId="40" builtinId="22"/>
    <cellStyle name="检查单元格" xfId="41" builtinId="23"/>
    <cellStyle name="强调文字颜色 2" xfId="42" builtinId="33"/>
    <cellStyle name="好_洋浦2012年公共财政执行和2013年预算表(省格式)02_国有预算表" xfId="43"/>
    <cellStyle name="20% - 强调文字颜色 6" xfId="44" builtinId="50"/>
    <cellStyle name="链接单元格" xfId="45" builtinId="24"/>
    <cellStyle name="差_洋浦2013年公共财政执行和2014年预算表(省格式)修改_2015年政府性基金编制（总表）_2015年报人大预算表样（洋浦)(1)" xfId="46"/>
    <cellStyle name="汇总" xfId="47" builtinId="25"/>
    <cellStyle name="差_洋浦2013年公共财政执行和2014年预算表(省格式)修改_基金（150122）" xfId="48"/>
    <cellStyle name="好" xfId="49" builtinId="26"/>
    <cellStyle name="着色 5" xfId="50"/>
    <cellStyle name="好_2011年预算附表(打印)_2015年国际旅游岛先行试验区政府预算（1月21日）" xfId="51"/>
    <cellStyle name="适中" xfId="52" builtinId="28"/>
    <cellStyle name="20% - 强调文字颜色 5" xfId="53" builtinId="46"/>
    <cellStyle name="强调文字颜色 1" xfId="54" builtinId="29"/>
    <cellStyle name="20% - 强调文字颜色 1" xfId="55" builtinId="30"/>
    <cellStyle name="差_洋浦2013年公共财政执行和2014年预算表(省格式)修改_2015年政府性基金编制（总表）(5)_2015年报人大预算表样（洋浦)(1)" xfId="56"/>
    <cellStyle name="40% - 强调文字颜色 1" xfId="57" builtinId="31"/>
    <cellStyle name="输出 2" xfId="58"/>
    <cellStyle name="20% - 强调文字颜色 2" xfId="59" builtinId="34"/>
    <cellStyle name="40% - 强调文字颜色 2" xfId="60" builtinId="35"/>
    <cellStyle name="强调文字颜色 3" xfId="61" builtinId="37"/>
    <cellStyle name="差_预算局未分配指标_备选项目（1.12报省政府）" xfId="62"/>
    <cellStyle name="强调文字颜色 4" xfId="63" builtinId="41"/>
    <cellStyle name="差_预算局未分配指标_社保基金预算表1.20改" xfId="64"/>
    <cellStyle name="20% - 强调文字颜色 4" xfId="65" builtinId="42"/>
    <cellStyle name="20% - 着色 1" xfId="66"/>
    <cellStyle name="40% - 强调文字颜色 4" xfId="67" builtinId="43"/>
    <cellStyle name="强调文字颜色 5" xfId="68" builtinId="45"/>
    <cellStyle name="20% - 着色 2" xfId="69"/>
    <cellStyle name="40% - 强调文字颜色 5" xfId="70" builtinId="47"/>
    <cellStyle name="60% - 强调文字颜色 5" xfId="71" builtinId="48"/>
    <cellStyle name="强调文字颜色 6" xfId="72" builtinId="49"/>
    <cellStyle name="20% - 着色 3" xfId="73"/>
    <cellStyle name="好_洋浦2012年公共财政执行和2013年预算表(省格式)02_国有预算表(1)" xfId="74"/>
    <cellStyle name="适中 2" xfId="75"/>
    <cellStyle name="40% - 强调文字颜色 6" xfId="76" builtinId="51"/>
    <cellStyle name="60% - 强调文字颜色 6" xfId="77" builtinId="52"/>
    <cellStyle name="好_附件2-2016年省财基建计划草案-截止12.31日数据-2" xfId="78"/>
    <cellStyle name="解释性文本 2" xfId="79"/>
    <cellStyle name="常规 11" xfId="80"/>
    <cellStyle name="40% - 着色 4" xfId="81"/>
    <cellStyle name="40% - 着色 5" xfId="82"/>
    <cellStyle name="60% - 着色 1" xfId="83"/>
    <cellStyle name="60% - 着色 3" xfId="84"/>
    <cellStyle name="20% - 着色 4" xfId="85"/>
    <cellStyle name="20% - 着色 6" xfId="86"/>
    <cellStyle name="着色 2" xfId="87"/>
    <cellStyle name="40% - 着色 1" xfId="88"/>
    <cellStyle name="常规_2013年度省本级部门决算收支决算总表（含涉密）" xfId="89"/>
    <cellStyle name="40% - 着色 2" xfId="90"/>
    <cellStyle name="40% - 着色 6" xfId="91"/>
    <cellStyle name="60% - 着色 4" xfId="92"/>
    <cellStyle name="标题 1 2" xfId="93"/>
    <cellStyle name="60% - 着色 5" xfId="94"/>
    <cellStyle name="60% - 着色 6" xfId="95"/>
    <cellStyle name="ColLevel_0" xfId="96"/>
    <cellStyle name="e鯪9Y_x000b_" xfId="97"/>
    <cellStyle name="常规 14" xfId="98"/>
    <cellStyle name="no dec" xfId="99"/>
    <cellStyle name="Normal_APR" xfId="100"/>
    <cellStyle name="RowLevel_0" xfId="101"/>
    <cellStyle name="标题 2 2" xfId="102"/>
    <cellStyle name="好_预算局未分配指标_基金预算表（1-18）" xfId="103"/>
    <cellStyle name="标题 3 2" xfId="104"/>
    <cellStyle name="标题 4 2" xfId="105"/>
    <cellStyle name="标题 5" xfId="106"/>
    <cellStyle name="差 2" xfId="107"/>
    <cellStyle name="差_2011年预算附表(打印)_2015年国际旅游岛先行试验区政府预算（1月21日）" xfId="108"/>
    <cellStyle name="好_洋浦2013年公共财政执行和2014年预算表(省格式)修改_社保基金预算表1.20改" xfId="109"/>
    <cellStyle name="差_2012年刚性支出填报表（第二次汇总）" xfId="110"/>
    <cellStyle name="好_预算局未分配指标_备选项目（1.12报省政府）" xfId="111"/>
    <cellStyle name="差_2014年预算草案表" xfId="112"/>
    <cellStyle name="差_2015年国际旅游岛先行试验区政府预算（1月21日）" xfId="113"/>
    <cellStyle name="差_附2：2014年海南省省本级公共财政预算调整方案（草案）" xfId="114"/>
    <cellStyle name="差_附件2-2016年省财基建计划草案-截止12.31日数据-2" xfId="115"/>
    <cellStyle name="差_洋浦2012年公共财政执行和2013年预算表(省格式)02" xfId="116"/>
    <cellStyle name="差_洋浦2012年公共财政执行和2013年预算表(省格式)02_国有预算表" xfId="117"/>
    <cellStyle name="好_预算局未分配指标_2015年政府性基金编制（总表）(6)_2015年报人大预算表样（洋浦)(1)" xfId="118"/>
    <cellStyle name="差_洋浦2012年公共财政执行和2013年预算表(省格式)02_国有预算表(1)" xfId="119"/>
    <cellStyle name="差_洋浦2013年公共财政执行和2014年预算表(省格式)修改" xfId="120"/>
    <cellStyle name="常规 7" xfId="121"/>
    <cellStyle name="好_预算局未分配指标_基金预算表)_2015年报人大预算表样（洋浦)(1)" xfId="122"/>
    <cellStyle name="差_洋浦2013年公共财政执行和2014年预算表(省格式)修改_2015年政府性基金编制（总表）" xfId="123"/>
    <cellStyle name="差_洋浦2013年公共财政执行和2014年预算表(省格式)修改_基金预算表（1-18）_2015年报人大预算表样（洋浦)(1)" xfId="124"/>
    <cellStyle name="差_洋浦2013年公共财政执行和2014年预算表(省格式)修改_2015年政府性基金编制（总表）(5)" xfId="125"/>
    <cellStyle name="差_洋浦2013年公共财政执行和2014年预算表(省格式)修改_2015年政府性基金编制（总表）(6)" xfId="126"/>
    <cellStyle name="差_洋浦2013年公共财政执行和2014年预算表(省格式)修改_2015年政府性基金编制（总表）(6)_2015年报人大预算表样（洋浦)(1)" xfId="127"/>
    <cellStyle name="差_洋浦2013年公共财政执行和2014年预算表(省格式)修改_基金预算（2015年" xfId="128"/>
    <cellStyle name="常规 8" xfId="129"/>
    <cellStyle name="差_洋浦2013年公共财政执行和2014年预算表(省格式)修改_基金预算（2015年_2015年报人大预算表样（洋浦)(1)" xfId="130"/>
    <cellStyle name="差_洋浦2013年公共财政执行和2014年预算表(省格式)修改_基金预算表（1-18）" xfId="131"/>
    <cellStyle name="千位_1" xfId="132"/>
    <cellStyle name="差_洋浦2013年公共财政执行和2014年预算表(省格式)修改_基金预算表)" xfId="133"/>
    <cellStyle name="常规 9" xfId="134"/>
    <cellStyle name="好_洋浦2013年公共财政执行和2014年预算表(省格式)修改_2015年政府性基金编制（总表）(6)" xfId="135"/>
    <cellStyle name="常规_公共预算财政拨款支出决算总表（不含涉密）" xfId="136"/>
    <cellStyle name="差_洋浦2013年公共财政执行和2014年预算表(省格式)修改_基金预算表)_2015年报人大预算表样（洋浦)(1)" xfId="137"/>
    <cellStyle name="好_洋浦2013年公共财政执行和2014年预算表(省格式)修改_2015年政府性基金编制（总表）(6)_2015年报人大预算表样（洋浦)(1)" xfId="138"/>
    <cellStyle name="差_洋浦2013年公共财政执行和2014年预算表(省格式)修改_社保基金预算表1.20改" xfId="139"/>
    <cellStyle name="差_洋浦2014年公共财政执行" xfId="140"/>
    <cellStyle name="差_洋浦2014年公共财政执行和2015年预算表(省格式)(1)" xfId="141"/>
    <cellStyle name="差_洋浦2014年公共财政执行和2015年预算表(省格式)(1)_2015年报人大预算表样（洋浦)(1)" xfId="142"/>
    <cellStyle name="常规_全省与省本级执行及预算表（最后稿0121" xfId="143"/>
    <cellStyle name="千分位_97-917" xfId="144"/>
    <cellStyle name="差_预算局未分配指标" xfId="145"/>
    <cellStyle name="差_预算局未分配指标_2015年政府性基金编制（总表）" xfId="146"/>
    <cellStyle name="差_预算局未分配指标_2015年政府性基金编制（总表）(5)" xfId="147"/>
    <cellStyle name="常规 6 3" xfId="148"/>
    <cellStyle name="差_预算局未分配指标_2015年政府性基金编制（总表）(5)_2015年报人大预算表样（洋浦)(1)" xfId="149"/>
    <cellStyle name="差_预算局未分配指标_2015年政府性基金编制（总表）(6)" xfId="150"/>
    <cellStyle name="差_预算局未分配指标_2015年政府性基金编制（总表）(6)_2015年报人大预算表样（洋浦)(1)" xfId="151"/>
    <cellStyle name="差_预算局未分配指标_2015年政府性基金编制（总表）_2015年报人大预算表样（洋浦)(1)" xfId="152"/>
    <cellStyle name="差_预算局未分配指标_基金（150122）" xfId="153"/>
    <cellStyle name="差_预算局未分配指标_基金预算（2015年" xfId="154"/>
    <cellStyle name="差_预算局未分配指标_基金预算（2015年_2015年报人大预算表样（洋浦)(1)" xfId="155"/>
    <cellStyle name="差_预算局未分配指标_基金预算表（1-18）" xfId="156"/>
    <cellStyle name="差_预算局未分配指标_基金预算表（1-18）_2015年报人大预算表样（洋浦)(1)" xfId="157"/>
    <cellStyle name="差_预算局未分配指标_基金预算表)" xfId="158"/>
    <cellStyle name="差_预算局未分配指标_基金预算表)_2015年报人大预算表样（洋浦)(1)" xfId="159"/>
    <cellStyle name="常规 13" xfId="160"/>
    <cellStyle name="常规 10" xfId="161"/>
    <cellStyle name="常规 12" xfId="162"/>
    <cellStyle name="常规 12 2" xfId="163"/>
    <cellStyle name="常规 15" xfId="164"/>
    <cellStyle name="常规 2" xfId="165"/>
    <cellStyle name="常规 2 2" xfId="166"/>
    <cellStyle name="好_预算局未分配指标_基金预算表)" xfId="167"/>
    <cellStyle name="常规 2 2 2" xfId="168"/>
    <cellStyle name="常规 2 2_生态保护" xfId="169"/>
    <cellStyle name="好_预算局未分配指标_2015年政府性基金编制（总表）(5)" xfId="170"/>
    <cellStyle name="常规 2 3" xfId="171"/>
    <cellStyle name="好_预算局未分配指标_2015年政府性基金编制（总表）_2015年报人大预算表样（洋浦)(1)" xfId="172"/>
    <cellStyle name="常规 2 4" xfId="173"/>
    <cellStyle name="常规 2_2016年新增刚性支出汇总" xfId="174"/>
    <cellStyle name="常规 3" xfId="175"/>
    <cellStyle name="常规 4" xfId="176"/>
    <cellStyle name="好_洋浦2013年公共财政执行和2014年预算表(省格式)修改_2015年政府性基金编制（总表）(5)" xfId="177"/>
    <cellStyle name="常规 5" xfId="178"/>
    <cellStyle name="说明文本" xfId="179"/>
    <cellStyle name="常规 5_Book1" xfId="180"/>
    <cellStyle name="常规_2015年政府性基金编制（总表）" xfId="181"/>
    <cellStyle name="常规 6 2" xfId="182"/>
    <cellStyle name="注释 2" xfId="183"/>
    <cellStyle name="常规 7 2" xfId="184"/>
    <cellStyle name="常规_13支" xfId="185"/>
    <cellStyle name="输入 2" xfId="186"/>
    <cellStyle name="常规_2006年全省基金完成情况表1" xfId="187"/>
    <cellStyle name="常规_2007年分级补助表" xfId="188"/>
    <cellStyle name="常规_2008年预算草案表" xfId="189"/>
    <cellStyle name="常规_2009年政府预算表1-4" xfId="190"/>
    <cellStyle name="常规_2013年省本级国有资本经营预算陈小聪20130115" xfId="191"/>
    <cellStyle name="常规_报预算 (终版）2015年省本级国有资本经营预算表20141221" xfId="192"/>
    <cellStyle name="常规_附件二之三" xfId="193"/>
    <cellStyle name="常规_政府性基金（1-14）" xfId="194"/>
    <cellStyle name="常规_政府性基金（1-14）_基金预算表（1-18）" xfId="195"/>
    <cellStyle name="常规_政府性基金（1-14）_基金预算表)" xfId="196"/>
    <cellStyle name="好 2" xfId="197"/>
    <cellStyle name="好_2011年预算附表(打印)" xfId="198"/>
    <cellStyle name="好_2014年预算草案表" xfId="199"/>
    <cellStyle name="好_2015年国际旅游岛先行试验区政府预算（1月21日）" xfId="200"/>
    <cellStyle name="常规_省本级部门支出决算总表（不含涉密）" xfId="201"/>
    <cellStyle name="好_附2：2014年海南省省本级公共财政预算调整方案（草案）" xfId="202"/>
    <cellStyle name="好_洋浦2013年公共财政执行和2014年预算表(省格式)修改" xfId="203"/>
    <cellStyle name="好_洋浦2013年公共财政执行和2014年预算表(省格式)修改_2015年政府性基金编制（总表）_2015年报人大预算表样（洋浦)(1)" xfId="204"/>
    <cellStyle name="好_洋浦2013年公共财政执行和2014年预算表(省格式)修改_基金（150122）" xfId="205"/>
    <cellStyle name="好_洋浦2013年公共财政执行和2014年预算表(省格式)修改_基金预算（2015年" xfId="206"/>
    <cellStyle name="好_洋浦2013年公共财政执行和2014年预算表(省格式)修改_基金预算（2015年_2015年报人大预算表样（洋浦)(1)" xfId="207"/>
    <cellStyle name="好_洋浦2013年公共财政执行和2014年预算表(省格式)修改_基金预算表（1-18）" xfId="208"/>
    <cellStyle name="好_洋浦2013年公共财政执行和2014年预算表(省格式)修改_基金预算表（1-18）_2015年报人大预算表样（洋浦)(1)" xfId="209"/>
    <cellStyle name="好_洋浦2013年公共财政执行和2014年预算表(省格式)修改_基金预算表)" xfId="210"/>
    <cellStyle name="好_洋浦2013年公共财政执行和2014年预算表(省格式)修改_基金预算表)_2015年报人大预算表样（洋浦)(1)" xfId="211"/>
    <cellStyle name="好_洋浦2014年公共财政执行" xfId="212"/>
    <cellStyle name="好_洋浦2014年公共财政执行和2015年预算表(省格式)(1)" xfId="213"/>
    <cellStyle name="好_预算局未分配指标_基金预算（2015年" xfId="214"/>
    <cellStyle name="好_洋浦2014年公共财政执行和2015年预算表(省格式)(1)_2015年报人大预算表样（洋浦)(1)" xfId="215"/>
    <cellStyle name="好_预算局未分配指标_基金预算（2015年_2015年报人大预算表样（洋浦)(1)" xfId="216"/>
    <cellStyle name="好_预算局未分配指标" xfId="217"/>
    <cellStyle name="好_预算局未分配指标_2015年政府性基金编制（总表）(5)_2015年报人大预算表样（洋浦)(1)" xfId="218"/>
    <cellStyle name="好_预算局未分配指标_2015年政府性基金编制（总表）(6)" xfId="219"/>
    <cellStyle name="好_预算局未分配指标_基金（150122）" xfId="220"/>
    <cellStyle name="好_预算局未分配指标_基金预算表（1-18）_2015年报人大预算表样（洋浦)(1)" xfId="221"/>
    <cellStyle name="好_预算局未分配指标_社保基金预算表1.20改" xfId="222"/>
    <cellStyle name="汇总 2" xfId="223"/>
    <cellStyle name="货币 2" xfId="224"/>
    <cellStyle name="检查单元格 2" xfId="225"/>
    <cellStyle name="警告文本 2" xfId="226"/>
    <cellStyle name="链接单元格 2" xfId="227"/>
    <cellStyle name="普通_97-917" xfId="228"/>
    <cellStyle name="千分位[0]_laroux" xfId="229"/>
    <cellStyle name="千位[0]_1" xfId="230"/>
    <cellStyle name="无色" xfId="231"/>
    <cellStyle name="样式 1" xfId="232"/>
    <cellStyle name="着色 3" xfId="233"/>
    <cellStyle name="着色 4" xfId="234"/>
    <cellStyle name="着色 6" xfId="235"/>
    <cellStyle name="常规_省本级部门决算收入总表（不含涉密）" xfId="236"/>
    <cellStyle name="Normal 3" xfId="237"/>
    <cellStyle name="Normal 5" xfId="238"/>
    <cellStyle name="Normal 4" xfId="23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5" Type="http://schemas.openxmlformats.org/officeDocument/2006/relationships/sharedStrings" Target="sharedStrings.xml"/><Relationship Id="rId34" Type="http://schemas.openxmlformats.org/officeDocument/2006/relationships/styles" Target="styles.xml"/><Relationship Id="rId33" Type="http://schemas.openxmlformats.org/officeDocument/2006/relationships/theme" Target="theme/theme1.xml"/><Relationship Id="rId32" Type="http://schemas.openxmlformats.org/officeDocument/2006/relationships/externalLink" Target="externalLinks/externalLink1.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20892;&#21475;&#24037;&#20316;&#2925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任务"/>
      <sheetName val="省农业厅"/>
      <sheetName val="省林业局"/>
      <sheetName val="省水务厅"/>
      <sheetName val="省海洋与渔业厅"/>
      <sheetName val="省扶贫办"/>
      <sheetName val="省农综办"/>
      <sheetName val="省西沙工委"/>
      <sheetName val="省农垦总局"/>
      <sheetName val="模板"/>
      <sheetName val="Sheet1"/>
      <sheetName val="Sheet2"/>
      <sheetName val="Sheet3"/>
      <sheetName val="13 铁路配件"/>
      <sheetName val="财力大表"/>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_rels/sheet16.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showGridLines="0" showZeros="0" workbookViewId="0">
      <selection activeCell="A3" sqref="A3:H3"/>
    </sheetView>
  </sheetViews>
  <sheetFormatPr defaultColWidth="9.16666666666667" defaultRowHeight="14.25" outlineLevelCol="7"/>
  <cols>
    <col min="1" max="3" width="20" style="549" customWidth="1"/>
    <col min="4" max="8" width="9.16666666666667" style="549"/>
  </cols>
  <sheetData>
    <row r="1" s="541" customFormat="1" ht="30" customHeight="1" spans="1:8">
      <c r="A1" s="550" t="s">
        <v>0</v>
      </c>
      <c r="B1" s="551"/>
      <c r="C1" s="551"/>
      <c r="D1" s="551"/>
      <c r="E1" s="551"/>
      <c r="F1" s="551"/>
      <c r="G1" s="551"/>
      <c r="H1" s="551"/>
    </row>
    <row r="2" ht="30" customHeight="1" spans="1:3">
      <c r="A2" s="552"/>
      <c r="B2" s="552"/>
      <c r="C2" s="552"/>
    </row>
    <row r="3" ht="55.5" customHeight="1" spans="1:8">
      <c r="A3" s="553" t="s">
        <v>1</v>
      </c>
      <c r="B3" s="553"/>
      <c r="C3" s="553"/>
      <c r="D3" s="553"/>
      <c r="E3" s="554"/>
      <c r="F3" s="554"/>
      <c r="G3" s="553"/>
      <c r="H3" s="553"/>
    </row>
    <row r="4" ht="11.25" customHeight="1" spans="1:8">
      <c r="A4" s="555"/>
      <c r="B4" s="555"/>
      <c r="C4" s="555"/>
      <c r="D4" s="555"/>
      <c r="E4" s="556"/>
      <c r="F4" s="556"/>
      <c r="G4" s="555"/>
      <c r="H4" s="555"/>
    </row>
    <row r="6" ht="22" customHeight="1" spans="1:8">
      <c r="A6" s="555"/>
      <c r="B6" s="555"/>
      <c r="C6" s="555"/>
      <c r="D6" s="555"/>
      <c r="E6" s="556"/>
      <c r="F6" s="556"/>
      <c r="G6" s="555"/>
      <c r="H6" s="555"/>
    </row>
    <row r="7" spans="5:6">
      <c r="E7" s="557"/>
      <c r="F7" s="557"/>
    </row>
    <row r="8" ht="18.75" customHeight="1" spans="5:6">
      <c r="E8" s="557"/>
      <c r="F8" s="557"/>
    </row>
    <row r="9" ht="30" customHeight="1" spans="5:6">
      <c r="E9" s="557"/>
      <c r="F9" s="557"/>
    </row>
    <row r="10" ht="22" customHeight="1" spans="5:6">
      <c r="E10" s="557"/>
      <c r="F10" s="557"/>
    </row>
    <row r="11" ht="48" customHeight="1" spans="5:6">
      <c r="E11" s="557"/>
      <c r="F11" s="557"/>
    </row>
    <row r="12" ht="48" customHeight="1" spans="1:8">
      <c r="A12" s="558" t="s">
        <v>2</v>
      </c>
      <c r="B12" s="558"/>
      <c r="C12" s="558"/>
      <c r="D12" s="558"/>
      <c r="E12" s="559"/>
      <c r="F12" s="559"/>
      <c r="G12" s="558"/>
      <c r="H12" s="558"/>
    </row>
    <row r="13" ht="36" customHeight="1" spans="1:8">
      <c r="A13" s="560" t="s">
        <v>3</v>
      </c>
      <c r="B13" s="560"/>
      <c r="C13" s="560"/>
      <c r="D13" s="560"/>
      <c r="E13" s="560"/>
      <c r="F13" s="560"/>
      <c r="G13" s="560"/>
      <c r="H13" s="560"/>
    </row>
    <row r="14" spans="5:6">
      <c r="E14" s="557"/>
      <c r="F14" s="557"/>
    </row>
  </sheetData>
  <mergeCells count="4">
    <mergeCell ref="A3:H3"/>
    <mergeCell ref="A6:H6"/>
    <mergeCell ref="A12:H12"/>
    <mergeCell ref="A13:H13"/>
  </mergeCells>
  <printOptions horizontalCentered="1"/>
  <pageMargins left="0.75" right="0.75" top="0.979166666666667" bottom="0.979166666666667" header="0.509027777777778" footer="0.509027777777778"/>
  <pageSetup paperSize="9" orientation="portrait" horizontalDpi="6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69"/>
  <sheetViews>
    <sheetView showZeros="0" workbookViewId="0">
      <selection activeCell="H12" sqref="H12"/>
    </sheetView>
  </sheetViews>
  <sheetFormatPr defaultColWidth="9.33333333333333" defaultRowHeight="11.25" outlineLevelCol="4"/>
  <cols>
    <col min="1" max="1" width="13.8333333333333" style="456" customWidth="1"/>
    <col min="2" max="2" width="50.5" style="456" customWidth="1"/>
    <col min="3" max="5" width="14.5" style="456" customWidth="1"/>
    <col min="6" max="243" width="9.33333333333333" style="456"/>
  </cols>
  <sheetData>
    <row r="1" s="455" customFormat="1" ht="13.5" spans="1:4">
      <c r="A1" s="457" t="s">
        <v>2002</v>
      </c>
      <c r="B1" s="458"/>
      <c r="C1" s="458"/>
      <c r="D1" s="459"/>
    </row>
    <row r="2" s="456" customFormat="1" ht="35.1" customHeight="1" spans="1:5">
      <c r="A2" s="460" t="s">
        <v>2003</v>
      </c>
      <c r="B2" s="460"/>
      <c r="C2" s="460"/>
      <c r="D2" s="460"/>
      <c r="E2" s="460"/>
    </row>
    <row r="3" s="456" customFormat="1" ht="12.95" customHeight="1" spans="1:5">
      <c r="A3" s="119"/>
      <c r="B3" s="119"/>
      <c r="C3" s="119"/>
      <c r="D3" s="119"/>
      <c r="E3" s="461" t="s">
        <v>145</v>
      </c>
    </row>
    <row r="4" ht="19" customHeight="1" spans="1:5">
      <c r="A4" s="462" t="s">
        <v>177</v>
      </c>
      <c r="B4" s="462" t="s">
        <v>178</v>
      </c>
      <c r="C4" s="437" t="s">
        <v>908</v>
      </c>
      <c r="D4" s="437" t="s">
        <v>909</v>
      </c>
      <c r="E4" s="437" t="s">
        <v>73</v>
      </c>
    </row>
    <row r="5" ht="19" customHeight="1" spans="1:5">
      <c r="A5" s="195" t="s">
        <v>2004</v>
      </c>
      <c r="B5" s="463" t="s">
        <v>2005</v>
      </c>
      <c r="C5" s="108">
        <f>SUM(C6,C11,C22,C30,C37,C41,C44,C48,C51,C57,C60,C65)</f>
        <v>88316</v>
      </c>
      <c r="D5" s="108">
        <f>SUM(D6,D11,D22,D30,D37,D41,D44,D48,D51,D57,D60,D65)</f>
        <v>93014</v>
      </c>
      <c r="E5" s="108">
        <f>SUM(E6,E11,E22,E30,E37,E41,E44,E48,E51,E57,E60,E65)</f>
        <v>93014</v>
      </c>
    </row>
    <row r="6" ht="19" customHeight="1" spans="1:5">
      <c r="A6" s="464">
        <v>501</v>
      </c>
      <c r="B6" s="465" t="s">
        <v>2006</v>
      </c>
      <c r="C6" s="108">
        <f>SUM(C7:C10)</f>
        <v>23817</v>
      </c>
      <c r="D6" s="108">
        <f>SUM(D7:D10)</f>
        <v>27738</v>
      </c>
      <c r="E6" s="108">
        <v>27738</v>
      </c>
    </row>
    <row r="7" ht="19" customHeight="1" spans="1:5">
      <c r="A7" s="464">
        <v>50101</v>
      </c>
      <c r="B7" s="466" t="s">
        <v>2007</v>
      </c>
      <c r="C7" s="108">
        <v>15618</v>
      </c>
      <c r="D7" s="108">
        <v>18245</v>
      </c>
      <c r="E7" s="108">
        <v>18245</v>
      </c>
    </row>
    <row r="8" ht="19" customHeight="1" spans="1:5">
      <c r="A8" s="464">
        <v>50102</v>
      </c>
      <c r="B8" s="466" t="s">
        <v>2008</v>
      </c>
      <c r="C8" s="108">
        <v>6262</v>
      </c>
      <c r="D8" s="108">
        <v>5151</v>
      </c>
      <c r="E8" s="108">
        <v>5151</v>
      </c>
    </row>
    <row r="9" ht="19" customHeight="1" spans="1:5">
      <c r="A9" s="464">
        <v>50103</v>
      </c>
      <c r="B9" s="466" t="s">
        <v>2009</v>
      </c>
      <c r="C9" s="108">
        <v>1922</v>
      </c>
      <c r="D9" s="108">
        <v>1680</v>
      </c>
      <c r="E9" s="108">
        <v>1680</v>
      </c>
    </row>
    <row r="10" ht="19" customHeight="1" spans="1:5">
      <c r="A10" s="464">
        <v>50199</v>
      </c>
      <c r="B10" s="466" t="s">
        <v>2010</v>
      </c>
      <c r="C10" s="108">
        <v>15</v>
      </c>
      <c r="D10" s="108">
        <v>2662</v>
      </c>
      <c r="E10" s="108">
        <v>2662</v>
      </c>
    </row>
    <row r="11" ht="19" customHeight="1" spans="1:5">
      <c r="A11" s="464">
        <v>502</v>
      </c>
      <c r="B11" s="465" t="s">
        <v>2011</v>
      </c>
      <c r="C11" s="108">
        <f>SUM(C12:C21)</f>
        <v>3824</v>
      </c>
      <c r="D11" s="108">
        <f>SUM(D12:D21)</f>
        <v>3550</v>
      </c>
      <c r="E11" s="108">
        <v>3550</v>
      </c>
    </row>
    <row r="12" ht="19" customHeight="1" spans="1:5">
      <c r="A12" s="464">
        <v>50201</v>
      </c>
      <c r="B12" s="466" t="s">
        <v>2012</v>
      </c>
      <c r="C12" s="108">
        <v>2549</v>
      </c>
      <c r="D12" s="108">
        <v>2459</v>
      </c>
      <c r="E12" s="108">
        <v>2459</v>
      </c>
    </row>
    <row r="13" ht="19" customHeight="1" spans="1:5">
      <c r="A13" s="464">
        <v>50202</v>
      </c>
      <c r="B13" s="466" t="s">
        <v>2013</v>
      </c>
      <c r="C13" s="108">
        <v>0</v>
      </c>
      <c r="D13" s="108">
        <v>9</v>
      </c>
      <c r="E13" s="108">
        <v>9</v>
      </c>
    </row>
    <row r="14" ht="19" customHeight="1" spans="1:5">
      <c r="A14" s="464">
        <v>50203</v>
      </c>
      <c r="B14" s="466" t="s">
        <v>2014</v>
      </c>
      <c r="C14" s="108">
        <v>217</v>
      </c>
      <c r="D14" s="108">
        <v>13</v>
      </c>
      <c r="E14" s="108">
        <v>13</v>
      </c>
    </row>
    <row r="15" ht="19" customHeight="1" spans="1:5">
      <c r="A15" s="464">
        <v>50204</v>
      </c>
      <c r="B15" s="466" t="s">
        <v>2015</v>
      </c>
      <c r="C15" s="108">
        <v>0</v>
      </c>
      <c r="D15" s="108">
        <v>9</v>
      </c>
      <c r="E15" s="108">
        <v>9</v>
      </c>
    </row>
    <row r="16" ht="19" customHeight="1" spans="1:5">
      <c r="A16" s="464">
        <v>50205</v>
      </c>
      <c r="B16" s="466" t="s">
        <v>2016</v>
      </c>
      <c r="C16" s="108">
        <v>0</v>
      </c>
      <c r="D16" s="108">
        <v>179</v>
      </c>
      <c r="E16" s="108">
        <v>179</v>
      </c>
    </row>
    <row r="17" ht="19" customHeight="1" spans="1:5">
      <c r="A17" s="464">
        <v>50206</v>
      </c>
      <c r="B17" s="466" t="s">
        <v>2017</v>
      </c>
      <c r="C17" s="108">
        <v>0</v>
      </c>
      <c r="D17" s="108">
        <v>16</v>
      </c>
      <c r="E17" s="108">
        <v>16</v>
      </c>
    </row>
    <row r="18" ht="19" customHeight="1" spans="1:5">
      <c r="A18" s="464">
        <v>50207</v>
      </c>
      <c r="B18" s="466" t="s">
        <v>2018</v>
      </c>
      <c r="C18" s="108">
        <v>0</v>
      </c>
      <c r="D18" s="108">
        <v>13</v>
      </c>
      <c r="E18" s="108">
        <v>13</v>
      </c>
    </row>
    <row r="19" ht="19" customHeight="1" spans="1:5">
      <c r="A19" s="464">
        <v>50208</v>
      </c>
      <c r="B19" s="466" t="s">
        <v>2019</v>
      </c>
      <c r="C19" s="108">
        <v>341</v>
      </c>
      <c r="D19" s="108">
        <v>189</v>
      </c>
      <c r="E19" s="108">
        <v>189</v>
      </c>
    </row>
    <row r="20" ht="19" customHeight="1" spans="1:5">
      <c r="A20" s="464">
        <v>50209</v>
      </c>
      <c r="B20" s="466" t="s">
        <v>2020</v>
      </c>
      <c r="C20" s="108">
        <v>91</v>
      </c>
      <c r="D20" s="108">
        <v>113</v>
      </c>
      <c r="E20" s="108">
        <v>113</v>
      </c>
    </row>
    <row r="21" ht="19" customHeight="1" spans="1:5">
      <c r="A21" s="464">
        <v>50299</v>
      </c>
      <c r="B21" s="466" t="s">
        <v>2021</v>
      </c>
      <c r="C21" s="108">
        <v>626</v>
      </c>
      <c r="D21" s="108">
        <v>550</v>
      </c>
      <c r="E21" s="108">
        <v>550</v>
      </c>
    </row>
    <row r="22" ht="19" customHeight="1" spans="1:5">
      <c r="A22" s="464">
        <v>503</v>
      </c>
      <c r="B22" s="465" t="s">
        <v>2022</v>
      </c>
      <c r="C22" s="108">
        <f>SUM(C23:C29)</f>
        <v>0</v>
      </c>
      <c r="D22" s="108">
        <f>SUM(D23:D29)</f>
        <v>65</v>
      </c>
      <c r="E22" s="108">
        <v>65</v>
      </c>
    </row>
    <row r="23" ht="19" customHeight="1" spans="1:5">
      <c r="A23" s="464">
        <v>50301</v>
      </c>
      <c r="B23" s="466" t="s">
        <v>2023</v>
      </c>
      <c r="C23" s="108">
        <v>0</v>
      </c>
      <c r="D23" s="108">
        <v>8</v>
      </c>
      <c r="E23" s="108">
        <v>8</v>
      </c>
    </row>
    <row r="24" ht="19" customHeight="1" spans="1:5">
      <c r="A24" s="464">
        <v>50302</v>
      </c>
      <c r="B24" s="466" t="s">
        <v>2024</v>
      </c>
      <c r="C24" s="108">
        <v>0</v>
      </c>
      <c r="D24" s="108">
        <v>0</v>
      </c>
      <c r="E24" s="108">
        <v>0</v>
      </c>
    </row>
    <row r="25" ht="19" customHeight="1" spans="1:5">
      <c r="A25" s="464">
        <v>50303</v>
      </c>
      <c r="B25" s="466" t="s">
        <v>2025</v>
      </c>
      <c r="C25" s="108">
        <v>0</v>
      </c>
      <c r="D25" s="108">
        <v>35</v>
      </c>
      <c r="E25" s="108">
        <v>35</v>
      </c>
    </row>
    <row r="26" ht="19" customHeight="1" spans="1:5">
      <c r="A26" s="464">
        <v>50305</v>
      </c>
      <c r="B26" s="466" t="s">
        <v>2026</v>
      </c>
      <c r="C26" s="108">
        <v>0</v>
      </c>
      <c r="D26" s="108">
        <v>22</v>
      </c>
      <c r="E26" s="108">
        <v>22</v>
      </c>
    </row>
    <row r="27" ht="19" customHeight="1" spans="1:5">
      <c r="A27" s="464">
        <v>50306</v>
      </c>
      <c r="B27" s="466" t="s">
        <v>2027</v>
      </c>
      <c r="C27" s="108">
        <v>0</v>
      </c>
      <c r="D27" s="108">
        <v>0</v>
      </c>
      <c r="E27" s="108">
        <v>0</v>
      </c>
    </row>
    <row r="28" ht="19" customHeight="1" spans="1:5">
      <c r="A28" s="464">
        <v>50307</v>
      </c>
      <c r="B28" s="466" t="s">
        <v>2028</v>
      </c>
      <c r="C28" s="108">
        <v>0</v>
      </c>
      <c r="D28" s="108">
        <v>0</v>
      </c>
      <c r="E28" s="108">
        <v>0</v>
      </c>
    </row>
    <row r="29" ht="19" customHeight="1" spans="1:5">
      <c r="A29" s="464">
        <v>50399</v>
      </c>
      <c r="B29" s="466" t="s">
        <v>2029</v>
      </c>
      <c r="C29" s="108">
        <v>0</v>
      </c>
      <c r="D29" s="108">
        <v>0</v>
      </c>
      <c r="E29" s="108">
        <v>0</v>
      </c>
    </row>
    <row r="30" ht="19" customHeight="1" spans="1:5">
      <c r="A30" s="464">
        <v>504</v>
      </c>
      <c r="B30" s="465" t="s">
        <v>2030</v>
      </c>
      <c r="C30" s="108">
        <f>SUM(C31:C36)</f>
        <v>0</v>
      </c>
      <c r="D30" s="108">
        <f>SUM(D31:D36)</f>
        <v>0</v>
      </c>
      <c r="E30" s="108">
        <v>0</v>
      </c>
    </row>
    <row r="31" ht="19" customHeight="1" spans="1:5">
      <c r="A31" s="464">
        <v>50401</v>
      </c>
      <c r="B31" s="466" t="s">
        <v>2023</v>
      </c>
      <c r="C31" s="108">
        <v>0</v>
      </c>
      <c r="D31" s="108">
        <v>0</v>
      </c>
      <c r="E31" s="108">
        <v>0</v>
      </c>
    </row>
    <row r="32" ht="19" customHeight="1" spans="1:5">
      <c r="A32" s="464">
        <v>50402</v>
      </c>
      <c r="B32" s="466" t="s">
        <v>2024</v>
      </c>
      <c r="C32" s="108">
        <v>0</v>
      </c>
      <c r="D32" s="108">
        <v>0</v>
      </c>
      <c r="E32" s="108">
        <v>0</v>
      </c>
    </row>
    <row r="33" ht="19" customHeight="1" spans="1:5">
      <c r="A33" s="464">
        <v>50403</v>
      </c>
      <c r="B33" s="466" t="s">
        <v>2025</v>
      </c>
      <c r="C33" s="108">
        <v>0</v>
      </c>
      <c r="D33" s="108">
        <v>0</v>
      </c>
      <c r="E33" s="108">
        <v>0</v>
      </c>
    </row>
    <row r="34" ht="19" customHeight="1" spans="1:5">
      <c r="A34" s="464">
        <v>50404</v>
      </c>
      <c r="B34" s="466" t="s">
        <v>2027</v>
      </c>
      <c r="C34" s="108">
        <v>0</v>
      </c>
      <c r="D34" s="108">
        <v>0</v>
      </c>
      <c r="E34" s="108">
        <v>0</v>
      </c>
    </row>
    <row r="35" ht="19" customHeight="1" spans="1:5">
      <c r="A35" s="464">
        <v>50405</v>
      </c>
      <c r="B35" s="466" t="s">
        <v>2028</v>
      </c>
      <c r="C35" s="108">
        <v>0</v>
      </c>
      <c r="D35" s="108">
        <v>0</v>
      </c>
      <c r="E35" s="108">
        <v>0</v>
      </c>
    </row>
    <row r="36" ht="19" customHeight="1" spans="1:5">
      <c r="A36" s="464">
        <v>50499</v>
      </c>
      <c r="B36" s="466" t="s">
        <v>2029</v>
      </c>
      <c r="C36" s="108">
        <v>0</v>
      </c>
      <c r="D36" s="108">
        <v>0</v>
      </c>
      <c r="E36" s="108">
        <v>0</v>
      </c>
    </row>
    <row r="37" ht="19" customHeight="1" spans="1:5">
      <c r="A37" s="464">
        <v>505</v>
      </c>
      <c r="B37" s="465" t="s">
        <v>2031</v>
      </c>
      <c r="C37" s="108">
        <f>SUM(C38:C40)</f>
        <v>60023</v>
      </c>
      <c r="D37" s="108">
        <f>SUM(D38:D40)</f>
        <v>56682</v>
      </c>
      <c r="E37" s="108">
        <v>56682</v>
      </c>
    </row>
    <row r="38" ht="19" customHeight="1" spans="1:5">
      <c r="A38" s="464">
        <v>50501</v>
      </c>
      <c r="B38" s="466" t="s">
        <v>2032</v>
      </c>
      <c r="C38" s="108">
        <v>58127</v>
      </c>
      <c r="D38" s="108">
        <v>54790</v>
      </c>
      <c r="E38" s="108">
        <v>54790</v>
      </c>
    </row>
    <row r="39" ht="19" customHeight="1" spans="1:5">
      <c r="A39" s="464">
        <v>50502</v>
      </c>
      <c r="B39" s="466" t="s">
        <v>2033</v>
      </c>
      <c r="C39" s="108">
        <v>1896</v>
      </c>
      <c r="D39" s="108">
        <v>1892</v>
      </c>
      <c r="E39" s="108">
        <v>1892</v>
      </c>
    </row>
    <row r="40" ht="19" customHeight="1" spans="1:5">
      <c r="A40" s="464">
        <v>50599</v>
      </c>
      <c r="B40" s="466" t="s">
        <v>2034</v>
      </c>
      <c r="C40" s="108">
        <v>0</v>
      </c>
      <c r="D40" s="108">
        <v>0</v>
      </c>
      <c r="E40" s="108">
        <v>0</v>
      </c>
    </row>
    <row r="41" ht="19" customHeight="1" spans="1:5">
      <c r="A41" s="464">
        <v>506</v>
      </c>
      <c r="B41" s="465" t="s">
        <v>2035</v>
      </c>
      <c r="C41" s="108">
        <f>SUM(C42:C43)</f>
        <v>0</v>
      </c>
      <c r="D41" s="108">
        <f>SUM(D42:D43)</f>
        <v>0</v>
      </c>
      <c r="E41" s="108">
        <v>0</v>
      </c>
    </row>
    <row r="42" ht="19" customHeight="1" spans="1:5">
      <c r="A42" s="464">
        <v>50601</v>
      </c>
      <c r="B42" s="466" t="s">
        <v>2036</v>
      </c>
      <c r="C42" s="108">
        <v>0</v>
      </c>
      <c r="D42" s="108">
        <v>0</v>
      </c>
      <c r="E42" s="108">
        <v>0</v>
      </c>
    </row>
    <row r="43" ht="19" customHeight="1" spans="1:5">
      <c r="A43" s="464">
        <v>50602</v>
      </c>
      <c r="B43" s="466" t="s">
        <v>2037</v>
      </c>
      <c r="C43" s="108">
        <v>0</v>
      </c>
      <c r="D43" s="108">
        <v>0</v>
      </c>
      <c r="E43" s="108">
        <v>0</v>
      </c>
    </row>
    <row r="44" ht="19" customHeight="1" spans="1:5">
      <c r="A44" s="464">
        <v>507</v>
      </c>
      <c r="B44" s="465" t="s">
        <v>2038</v>
      </c>
      <c r="C44" s="108">
        <f>SUM(C45:C47)</f>
        <v>0</v>
      </c>
      <c r="D44" s="108">
        <f>SUM(D45:D47)</f>
        <v>0</v>
      </c>
      <c r="E44" s="108">
        <v>0</v>
      </c>
    </row>
    <row r="45" ht="19" customHeight="1" spans="1:5">
      <c r="A45" s="464">
        <v>50701</v>
      </c>
      <c r="B45" s="466" t="s">
        <v>2039</v>
      </c>
      <c r="C45" s="108">
        <v>0</v>
      </c>
      <c r="D45" s="108">
        <v>0</v>
      </c>
      <c r="E45" s="108">
        <v>0</v>
      </c>
    </row>
    <row r="46" ht="19" customHeight="1" spans="1:5">
      <c r="A46" s="464">
        <v>50702</v>
      </c>
      <c r="B46" s="466" t="s">
        <v>2040</v>
      </c>
      <c r="C46" s="108">
        <v>0</v>
      </c>
      <c r="D46" s="108">
        <v>0</v>
      </c>
      <c r="E46" s="108">
        <v>0</v>
      </c>
    </row>
    <row r="47" ht="19" customHeight="1" spans="1:5">
      <c r="A47" s="464">
        <v>50799</v>
      </c>
      <c r="B47" s="466" t="s">
        <v>2041</v>
      </c>
      <c r="C47" s="108">
        <v>0</v>
      </c>
      <c r="D47" s="108">
        <v>0</v>
      </c>
      <c r="E47" s="108">
        <v>0</v>
      </c>
    </row>
    <row r="48" ht="19" customHeight="1" spans="1:5">
      <c r="A48" s="464">
        <v>508</v>
      </c>
      <c r="B48" s="465" t="s">
        <v>2042</v>
      </c>
      <c r="C48" s="108">
        <f>SUM(C49:C50)</f>
        <v>0</v>
      </c>
      <c r="D48" s="108">
        <f>SUM(D49:D50)</f>
        <v>0</v>
      </c>
      <c r="E48" s="108">
        <v>0</v>
      </c>
    </row>
    <row r="49" ht="19" customHeight="1" spans="1:5">
      <c r="A49" s="464">
        <v>50801</v>
      </c>
      <c r="B49" s="466" t="s">
        <v>2043</v>
      </c>
      <c r="C49" s="108">
        <v>0</v>
      </c>
      <c r="D49" s="108">
        <v>0</v>
      </c>
      <c r="E49" s="108">
        <v>0</v>
      </c>
    </row>
    <row r="50" ht="19" customHeight="1" spans="1:5">
      <c r="A50" s="464">
        <v>50802</v>
      </c>
      <c r="B50" s="466" t="s">
        <v>2044</v>
      </c>
      <c r="C50" s="108">
        <v>0</v>
      </c>
      <c r="D50" s="108">
        <v>0</v>
      </c>
      <c r="E50" s="108">
        <v>0</v>
      </c>
    </row>
    <row r="51" ht="19" customHeight="1" spans="1:5">
      <c r="A51" s="464">
        <v>509</v>
      </c>
      <c r="B51" s="465" t="s">
        <v>2045</v>
      </c>
      <c r="C51" s="108">
        <f>SUM(C52:C56)</f>
        <v>652</v>
      </c>
      <c r="D51" s="108">
        <f>SUM(D52:D56)</f>
        <v>4979</v>
      </c>
      <c r="E51" s="108">
        <v>4979</v>
      </c>
    </row>
    <row r="52" ht="19" customHeight="1" spans="1:5">
      <c r="A52" s="464">
        <v>50901</v>
      </c>
      <c r="B52" s="466" t="s">
        <v>2046</v>
      </c>
      <c r="C52" s="108">
        <v>493</v>
      </c>
      <c r="D52" s="108">
        <v>814</v>
      </c>
      <c r="E52" s="108">
        <v>814</v>
      </c>
    </row>
    <row r="53" ht="19" customHeight="1" spans="1:5">
      <c r="A53" s="464">
        <v>50902</v>
      </c>
      <c r="B53" s="466" t="s">
        <v>2047</v>
      </c>
      <c r="C53" s="108">
        <v>0</v>
      </c>
      <c r="D53" s="108">
        <v>0</v>
      </c>
      <c r="E53" s="108">
        <v>0</v>
      </c>
    </row>
    <row r="54" ht="19" customHeight="1" spans="1:5">
      <c r="A54" s="464">
        <v>50903</v>
      </c>
      <c r="B54" s="466" t="s">
        <v>2048</v>
      </c>
      <c r="C54" s="108">
        <v>0</v>
      </c>
      <c r="D54" s="108">
        <v>0</v>
      </c>
      <c r="E54" s="108">
        <v>0</v>
      </c>
    </row>
    <row r="55" ht="19" customHeight="1" spans="1:5">
      <c r="A55" s="464">
        <v>50905</v>
      </c>
      <c r="B55" s="466" t="s">
        <v>2049</v>
      </c>
      <c r="C55" s="108">
        <v>158</v>
      </c>
      <c r="D55" s="108">
        <v>3956</v>
      </c>
      <c r="E55" s="108">
        <v>3956</v>
      </c>
    </row>
    <row r="56" ht="19" customHeight="1" spans="1:5">
      <c r="A56" s="464">
        <v>50999</v>
      </c>
      <c r="B56" s="466" t="s">
        <v>2050</v>
      </c>
      <c r="C56" s="108">
        <v>1</v>
      </c>
      <c r="D56" s="108">
        <v>209</v>
      </c>
      <c r="E56" s="108">
        <v>209</v>
      </c>
    </row>
    <row r="57" ht="19" customHeight="1" spans="1:5">
      <c r="A57" s="464">
        <v>510</v>
      </c>
      <c r="B57" s="465" t="s">
        <v>2051</v>
      </c>
      <c r="C57" s="108">
        <f>SUM(C58:C59)</f>
        <v>0</v>
      </c>
      <c r="D57" s="108">
        <f>SUM(D58:D59)</f>
        <v>0</v>
      </c>
      <c r="E57" s="108">
        <v>0</v>
      </c>
    </row>
    <row r="58" ht="19" customHeight="1" spans="1:5">
      <c r="A58" s="464">
        <v>51002</v>
      </c>
      <c r="B58" s="466" t="s">
        <v>2052</v>
      </c>
      <c r="C58" s="108">
        <v>0</v>
      </c>
      <c r="D58" s="108">
        <v>0</v>
      </c>
      <c r="E58" s="108">
        <v>0</v>
      </c>
    </row>
    <row r="59" ht="19" customHeight="1" spans="1:5">
      <c r="A59" s="464">
        <v>51003</v>
      </c>
      <c r="B59" s="466" t="s">
        <v>1343</v>
      </c>
      <c r="C59" s="108">
        <v>0</v>
      </c>
      <c r="D59" s="108">
        <v>0</v>
      </c>
      <c r="E59" s="108">
        <v>0</v>
      </c>
    </row>
    <row r="60" ht="19" customHeight="1" spans="1:5">
      <c r="A60" s="464">
        <v>511</v>
      </c>
      <c r="B60" s="465" t="s">
        <v>2053</v>
      </c>
      <c r="C60" s="108">
        <f>SUM(C61:C64)</f>
        <v>0</v>
      </c>
      <c r="D60" s="108">
        <f>SUM(D61:D64)</f>
        <v>0</v>
      </c>
      <c r="E60" s="108">
        <v>0</v>
      </c>
    </row>
    <row r="61" ht="19" customHeight="1" spans="1:5">
      <c r="A61" s="464">
        <v>51101</v>
      </c>
      <c r="B61" s="466" t="s">
        <v>2054</v>
      </c>
      <c r="C61" s="108">
        <v>0</v>
      </c>
      <c r="D61" s="108">
        <v>0</v>
      </c>
      <c r="E61" s="108">
        <v>0</v>
      </c>
    </row>
    <row r="62" ht="19" customHeight="1" spans="1:5">
      <c r="A62" s="464">
        <v>51102</v>
      </c>
      <c r="B62" s="466" t="s">
        <v>2055</v>
      </c>
      <c r="C62" s="108">
        <v>0</v>
      </c>
      <c r="D62" s="108">
        <v>0</v>
      </c>
      <c r="E62" s="108">
        <v>0</v>
      </c>
    </row>
    <row r="63" ht="19" customHeight="1" spans="1:5">
      <c r="A63" s="464">
        <v>51103</v>
      </c>
      <c r="B63" s="466" t="s">
        <v>2056</v>
      </c>
      <c r="C63" s="108">
        <v>0</v>
      </c>
      <c r="D63" s="108">
        <v>0</v>
      </c>
      <c r="E63" s="108">
        <v>0</v>
      </c>
    </row>
    <row r="64" ht="19" customHeight="1" spans="1:5">
      <c r="A64" s="464">
        <v>51104</v>
      </c>
      <c r="B64" s="466" t="s">
        <v>2057</v>
      </c>
      <c r="C64" s="108">
        <v>0</v>
      </c>
      <c r="D64" s="108">
        <v>0</v>
      </c>
      <c r="E64" s="108">
        <v>0</v>
      </c>
    </row>
    <row r="65" ht="19" customHeight="1" spans="1:5">
      <c r="A65" s="464">
        <v>599</v>
      </c>
      <c r="B65" s="465" t="s">
        <v>2058</v>
      </c>
      <c r="C65" s="108">
        <f>SUM(C66:C69)</f>
        <v>0</v>
      </c>
      <c r="D65" s="108">
        <f>SUM(D66:D69)</f>
        <v>0</v>
      </c>
      <c r="E65" s="236">
        <v>0</v>
      </c>
    </row>
    <row r="66" ht="19" customHeight="1" spans="1:5">
      <c r="A66" s="464">
        <v>59906</v>
      </c>
      <c r="B66" s="466" t="s">
        <v>2059</v>
      </c>
      <c r="C66" s="108">
        <v>0</v>
      </c>
      <c r="D66" s="108">
        <v>0</v>
      </c>
      <c r="E66" s="108">
        <v>0</v>
      </c>
    </row>
    <row r="67" ht="19" customHeight="1" spans="1:5">
      <c r="A67" s="464">
        <v>59907</v>
      </c>
      <c r="B67" s="466" t="s">
        <v>2060</v>
      </c>
      <c r="C67" s="108">
        <v>0</v>
      </c>
      <c r="D67" s="108">
        <v>0</v>
      </c>
      <c r="E67" s="467">
        <v>0</v>
      </c>
    </row>
    <row r="68" ht="19" customHeight="1" spans="1:5">
      <c r="A68" s="464">
        <v>59908</v>
      </c>
      <c r="B68" s="466" t="s">
        <v>2061</v>
      </c>
      <c r="C68" s="108">
        <v>0</v>
      </c>
      <c r="D68" s="108">
        <v>0</v>
      </c>
      <c r="E68" s="108">
        <v>0</v>
      </c>
    </row>
    <row r="69" ht="19" customHeight="1" spans="1:5">
      <c r="A69" s="464">
        <v>59999</v>
      </c>
      <c r="B69" s="466" t="s">
        <v>1833</v>
      </c>
      <c r="C69" s="108">
        <v>0</v>
      </c>
      <c r="D69" s="108">
        <v>0</v>
      </c>
      <c r="E69" s="108">
        <v>0</v>
      </c>
    </row>
  </sheetData>
  <mergeCells count="1">
    <mergeCell ref="A2:E2"/>
  </mergeCells>
  <printOptions horizontalCentered="1"/>
  <pageMargins left="0.432638888888889" right="0.471527777777778" top="0.979166666666667" bottom="0.979166666666667" header="0.509027777777778" footer="0.509027777777778"/>
  <pageSetup paperSize="9" orientation="portrait" horizontalDpi="6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6"/>
  <sheetViews>
    <sheetView workbookViewId="0">
      <selection activeCell="C21" sqref="C21"/>
    </sheetView>
  </sheetViews>
  <sheetFormatPr defaultColWidth="9.33333333333333" defaultRowHeight="11.25" outlineLevelCol="4"/>
  <cols>
    <col min="1" max="1" width="22.8333333333333" style="116" customWidth="1"/>
    <col min="2" max="2" width="19" style="116" customWidth="1"/>
    <col min="3" max="3" width="15.6666666666667" style="116" customWidth="1"/>
    <col min="4" max="4" width="26" style="116" customWidth="1"/>
    <col min="5" max="5" width="20.8333333333333" style="116" customWidth="1"/>
    <col min="6" max="16384" width="9.33333333333333" style="116"/>
  </cols>
  <sheetData>
    <row r="1" s="116" customFormat="1" ht="13.5" spans="1:5">
      <c r="A1" s="280" t="s">
        <v>2062</v>
      </c>
      <c r="B1" s="281"/>
      <c r="C1" s="282"/>
      <c r="D1" s="282"/>
      <c r="E1" s="282"/>
    </row>
    <row r="2" s="116" customFormat="1" ht="18.75" spans="1:5">
      <c r="A2" s="446" t="s">
        <v>2063</v>
      </c>
      <c r="B2" s="446"/>
      <c r="C2" s="446"/>
      <c r="D2" s="446"/>
      <c r="E2" s="446"/>
    </row>
    <row r="3" s="116" customFormat="1" ht="14.25" spans="1:5">
      <c r="A3" s="285"/>
      <c r="B3" s="281"/>
      <c r="C3" s="282"/>
      <c r="D3" s="282"/>
      <c r="E3" s="447" t="s">
        <v>145</v>
      </c>
    </row>
    <row r="4" s="116" customFormat="1" ht="28.5" spans="1:5">
      <c r="A4" s="448" t="s">
        <v>2064</v>
      </c>
      <c r="B4" s="448" t="s">
        <v>2065</v>
      </c>
      <c r="C4" s="448" t="s">
        <v>2066</v>
      </c>
      <c r="D4" s="448" t="s">
        <v>2067</v>
      </c>
      <c r="E4" s="448" t="s">
        <v>2068</v>
      </c>
    </row>
    <row r="5" s="116" customFormat="1" ht="23.25" customHeight="1" spans="1:5">
      <c r="A5" s="289" t="s">
        <v>2069</v>
      </c>
      <c r="B5" s="449">
        <f t="shared" ref="B5:B14" si="0">SUM(C5+D5+E5)</f>
        <v>8750</v>
      </c>
      <c r="C5" s="448"/>
      <c r="D5" s="450">
        <v>8750</v>
      </c>
      <c r="E5" s="289"/>
    </row>
    <row r="6" s="116" customFormat="1" ht="23.25" customHeight="1" spans="1:5">
      <c r="A6" s="289" t="s">
        <v>2070</v>
      </c>
      <c r="B6" s="449">
        <f t="shared" si="0"/>
        <v>4990</v>
      </c>
      <c r="C6" s="448"/>
      <c r="D6" s="450">
        <v>4990</v>
      </c>
      <c r="E6" s="289"/>
    </row>
    <row r="7" s="116" customFormat="1" ht="23.25" customHeight="1" spans="1:5">
      <c r="A7" s="289" t="s">
        <v>2071</v>
      </c>
      <c r="B7" s="449">
        <f t="shared" si="0"/>
        <v>4542</v>
      </c>
      <c r="C7" s="448"/>
      <c r="D7" s="450">
        <v>4542</v>
      </c>
      <c r="E7" s="289"/>
    </row>
    <row r="8" s="116" customFormat="1" ht="23.25" customHeight="1" spans="1:5">
      <c r="A8" s="289" t="s">
        <v>2072</v>
      </c>
      <c r="B8" s="449">
        <f t="shared" si="0"/>
        <v>4722</v>
      </c>
      <c r="C8" s="448"/>
      <c r="D8" s="450">
        <v>4722</v>
      </c>
      <c r="E8" s="289"/>
    </row>
    <row r="9" s="116" customFormat="1" ht="23.25" customHeight="1" spans="1:5">
      <c r="A9" s="289" t="s">
        <v>2073</v>
      </c>
      <c r="B9" s="449">
        <f t="shared" si="0"/>
        <v>3968</v>
      </c>
      <c r="C9" s="448"/>
      <c r="D9" s="450">
        <v>3968</v>
      </c>
      <c r="E9" s="289"/>
    </row>
    <row r="10" s="116" customFormat="1" ht="23.25" customHeight="1" spans="1:5">
      <c r="A10" s="289" t="s">
        <v>2074</v>
      </c>
      <c r="B10" s="449">
        <f t="shared" si="0"/>
        <v>4306</v>
      </c>
      <c r="C10" s="448"/>
      <c r="D10" s="450">
        <v>4306</v>
      </c>
      <c r="E10" s="289"/>
    </row>
    <row r="11" s="116" customFormat="1" ht="23.25" customHeight="1" spans="1:5">
      <c r="A11" s="289" t="s">
        <v>2075</v>
      </c>
      <c r="B11" s="449">
        <f t="shared" si="0"/>
        <v>4409</v>
      </c>
      <c r="C11" s="448"/>
      <c r="D11" s="450">
        <v>4409</v>
      </c>
      <c r="E11" s="289"/>
    </row>
    <row r="12" s="116" customFormat="1" ht="23.25" customHeight="1" spans="1:5">
      <c r="A12" s="289" t="s">
        <v>2076</v>
      </c>
      <c r="B12" s="449">
        <f t="shared" si="0"/>
        <v>3895</v>
      </c>
      <c r="C12" s="448"/>
      <c r="D12" s="450">
        <v>3895</v>
      </c>
      <c r="E12" s="289"/>
    </row>
    <row r="13" s="116" customFormat="1" ht="23.25" customHeight="1" spans="1:5">
      <c r="A13" s="289" t="s">
        <v>2077</v>
      </c>
      <c r="B13" s="449">
        <f t="shared" si="0"/>
        <v>4451</v>
      </c>
      <c r="C13" s="448"/>
      <c r="D13" s="450">
        <v>4451</v>
      </c>
      <c r="E13" s="289"/>
    </row>
    <row r="14" s="116" customFormat="1" ht="23.25" customHeight="1" spans="1:5">
      <c r="A14" s="289" t="s">
        <v>2078</v>
      </c>
      <c r="B14" s="449">
        <f t="shared" si="0"/>
        <v>4936</v>
      </c>
      <c r="C14" s="448"/>
      <c r="D14" s="450">
        <v>4936</v>
      </c>
      <c r="E14" s="289"/>
    </row>
    <row r="15" s="116" customFormat="1" ht="23.25" customHeight="1" spans="1:5">
      <c r="A15" s="451" t="s">
        <v>2079</v>
      </c>
      <c r="B15" s="452">
        <f>SUM(B5:B14)</f>
        <v>48969</v>
      </c>
      <c r="C15" s="453"/>
      <c r="D15" s="452">
        <f>SUM(D5:D14)</f>
        <v>48969</v>
      </c>
      <c r="E15" s="454"/>
    </row>
    <row r="16" s="116" customFormat="1" ht="13.5" spans="1:5">
      <c r="A16" s="285"/>
      <c r="B16" s="281"/>
      <c r="C16" s="282"/>
      <c r="D16" s="282"/>
      <c r="E16" s="282"/>
    </row>
  </sheetData>
  <mergeCells count="1">
    <mergeCell ref="A2:E2"/>
  </mergeCells>
  <pageMargins left="0.75" right="0.559027777777778" top="1" bottom="1" header="0.5" footer="0.5"/>
  <pageSetup paperSize="9" orientation="portrait" horizontalDpi="6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74"/>
  <sheetViews>
    <sheetView showZeros="0" topLeftCell="A52" workbookViewId="0">
      <selection activeCell="H75" sqref="H75"/>
    </sheetView>
  </sheetViews>
  <sheetFormatPr defaultColWidth="9.33333333333333" defaultRowHeight="11.25" outlineLevelCol="2"/>
  <cols>
    <col min="1" max="1" width="9.33333333333333" style="431"/>
    <col min="2" max="2" width="49.1666666666667" style="116" customWidth="1"/>
    <col min="3" max="3" width="32.3333333333333" style="432" customWidth="1"/>
    <col min="4" max="5" width="9.33333333333333" style="116"/>
    <col min="6" max="6" width="12.8333333333333" style="116"/>
    <col min="7" max="16384" width="9.33333333333333" style="116"/>
  </cols>
  <sheetData>
    <row r="1" s="116" customFormat="1" ht="26.1" customHeight="1" spans="1:3">
      <c r="A1" s="433" t="s">
        <v>2080</v>
      </c>
      <c r="C1" s="432"/>
    </row>
    <row r="2" s="116" customFormat="1" ht="24" customHeight="1" spans="1:3">
      <c r="A2" s="434" t="s">
        <v>2081</v>
      </c>
      <c r="B2" s="434"/>
      <c r="C2" s="434"/>
    </row>
    <row r="3" s="116" customFormat="1" ht="23.1" customHeight="1" spans="1:3">
      <c r="A3" s="431"/>
      <c r="B3" s="435"/>
      <c r="C3" s="436" t="s">
        <v>145</v>
      </c>
    </row>
    <row r="4" s="430" customFormat="1" ht="24" customHeight="1" spans="1:3">
      <c r="A4" s="437" t="s">
        <v>177</v>
      </c>
      <c r="B4" s="437" t="s">
        <v>2082</v>
      </c>
      <c r="C4" s="438" t="s">
        <v>2083</v>
      </c>
    </row>
    <row r="5" s="116" customFormat="1" ht="15.95" customHeight="1" spans="1:3">
      <c r="A5" s="439"/>
      <c r="B5" s="191" t="s">
        <v>2084</v>
      </c>
      <c r="C5" s="440">
        <f>C6+C8+C9+C11+C17+C22+C32+C39+C45+C47+C59+C62+C71+C67+C74+C54</f>
        <v>45526</v>
      </c>
    </row>
    <row r="6" s="116" customFormat="1" ht="15.95" customHeight="1" spans="1:3">
      <c r="A6" s="439">
        <v>201</v>
      </c>
      <c r="B6" s="441" t="s">
        <v>2085</v>
      </c>
      <c r="C6" s="442">
        <v>10825</v>
      </c>
    </row>
    <row r="7" s="116" customFormat="1" ht="15.95" customHeight="1" spans="1:3">
      <c r="A7" s="439">
        <v>202</v>
      </c>
      <c r="B7" s="441" t="s">
        <v>2086</v>
      </c>
      <c r="C7" s="442"/>
    </row>
    <row r="8" s="116" customFormat="1" ht="15.95" customHeight="1" spans="1:3">
      <c r="A8" s="439">
        <v>203</v>
      </c>
      <c r="B8" s="441" t="s">
        <v>2087</v>
      </c>
      <c r="C8" s="442">
        <v>19</v>
      </c>
    </row>
    <row r="9" s="116" customFormat="1" ht="15.95" customHeight="1" spans="1:3">
      <c r="A9" s="439">
        <v>204</v>
      </c>
      <c r="B9" s="441" t="s">
        <v>2088</v>
      </c>
      <c r="C9" s="442">
        <v>194</v>
      </c>
    </row>
    <row r="10" s="116" customFormat="1" ht="15.95" customHeight="1" spans="1:3">
      <c r="A10" s="439"/>
      <c r="B10" s="443" t="s">
        <v>2089</v>
      </c>
      <c r="C10" s="442"/>
    </row>
    <row r="11" s="116" customFormat="1" ht="15.95" customHeight="1" spans="1:3">
      <c r="A11" s="439">
        <v>205</v>
      </c>
      <c r="B11" s="441" t="s">
        <v>2090</v>
      </c>
      <c r="C11" s="442">
        <v>75</v>
      </c>
    </row>
    <row r="12" s="116" customFormat="1" ht="15.95" customHeight="1" spans="1:3">
      <c r="A12" s="439"/>
      <c r="B12" s="443" t="s">
        <v>2091</v>
      </c>
      <c r="C12" s="442"/>
    </row>
    <row r="13" s="116" customFormat="1" ht="21" customHeight="1" spans="1:3">
      <c r="A13" s="439"/>
      <c r="B13" s="443" t="s">
        <v>2092</v>
      </c>
      <c r="C13" s="442"/>
    </row>
    <row r="14" s="116" customFormat="1" ht="12" spans="1:3">
      <c r="A14" s="439"/>
      <c r="B14" s="443" t="s">
        <v>2093</v>
      </c>
      <c r="C14" s="442"/>
    </row>
    <row r="15" s="116" customFormat="1" ht="12" spans="1:3">
      <c r="A15" s="439"/>
      <c r="B15" s="443" t="s">
        <v>2094</v>
      </c>
      <c r="C15" s="442"/>
    </row>
    <row r="16" s="116" customFormat="1" ht="12" spans="1:3">
      <c r="A16" s="439">
        <v>206</v>
      </c>
      <c r="B16" s="441" t="s">
        <v>2095</v>
      </c>
      <c r="C16" s="442"/>
    </row>
    <row r="17" s="116" customFormat="1" ht="12" spans="1:3">
      <c r="A17" s="439">
        <v>207</v>
      </c>
      <c r="B17" s="441" t="s">
        <v>2096</v>
      </c>
      <c r="C17" s="442">
        <v>566</v>
      </c>
    </row>
    <row r="18" s="116" customFormat="1" ht="12" spans="1:3">
      <c r="A18" s="439"/>
      <c r="B18" s="443" t="s">
        <v>2097</v>
      </c>
      <c r="C18" s="442"/>
    </row>
    <row r="19" s="116" customFormat="1" ht="24" spans="1:3">
      <c r="A19" s="439"/>
      <c r="B19" s="443" t="s">
        <v>2098</v>
      </c>
      <c r="C19" s="442"/>
    </row>
    <row r="20" s="116" customFormat="1" ht="12" spans="1:3">
      <c r="A20" s="439"/>
      <c r="B20" s="443" t="s">
        <v>2099</v>
      </c>
      <c r="C20" s="442"/>
    </row>
    <row r="21" s="116" customFormat="1" ht="12" spans="1:3">
      <c r="A21" s="439"/>
      <c r="B21" s="443" t="s">
        <v>2100</v>
      </c>
      <c r="C21" s="442"/>
    </row>
    <row r="22" s="116" customFormat="1" ht="12" spans="1:3">
      <c r="A22" s="439">
        <v>208</v>
      </c>
      <c r="B22" s="441" t="s">
        <v>2101</v>
      </c>
      <c r="C22" s="442">
        <v>1899</v>
      </c>
    </row>
    <row r="23" s="116" customFormat="1" ht="12" spans="1:3">
      <c r="A23" s="439"/>
      <c r="B23" s="443" t="s">
        <v>2102</v>
      </c>
      <c r="C23" s="442"/>
    </row>
    <row r="24" s="116" customFormat="1" ht="12" spans="1:3">
      <c r="A24" s="439"/>
      <c r="B24" s="443" t="s">
        <v>2103</v>
      </c>
      <c r="C24" s="442"/>
    </row>
    <row r="25" s="116" customFormat="1" ht="12" spans="1:3">
      <c r="A25" s="439"/>
      <c r="B25" s="443" t="s">
        <v>2104</v>
      </c>
      <c r="C25" s="442"/>
    </row>
    <row r="26" s="116" customFormat="1" ht="12" spans="1:3">
      <c r="A26" s="439"/>
      <c r="B26" s="443" t="s">
        <v>2105</v>
      </c>
      <c r="C26" s="442"/>
    </row>
    <row r="27" s="116" customFormat="1" ht="12" spans="1:3">
      <c r="A27" s="439"/>
      <c r="B27" s="443" t="s">
        <v>2106</v>
      </c>
      <c r="C27" s="442"/>
    </row>
    <row r="28" s="116" customFormat="1" ht="12" spans="1:3">
      <c r="A28" s="439"/>
      <c r="B28" s="443" t="s">
        <v>2107</v>
      </c>
      <c r="C28" s="442"/>
    </row>
    <row r="29" s="116" customFormat="1" ht="12" spans="1:3">
      <c r="A29" s="439"/>
      <c r="B29" s="443" t="s">
        <v>2108</v>
      </c>
      <c r="C29" s="442"/>
    </row>
    <row r="30" s="116" customFormat="1" ht="12" spans="1:3">
      <c r="A30" s="439"/>
      <c r="B30" s="443" t="s">
        <v>2109</v>
      </c>
      <c r="C30" s="442"/>
    </row>
    <row r="31" s="116" customFormat="1" ht="12" spans="1:3">
      <c r="A31" s="439"/>
      <c r="B31" s="443" t="s">
        <v>2110</v>
      </c>
      <c r="C31" s="442"/>
    </row>
    <row r="32" s="116" customFormat="1" ht="12" spans="1:3">
      <c r="A32" s="439">
        <v>210</v>
      </c>
      <c r="B32" s="441" t="s">
        <v>1428</v>
      </c>
      <c r="C32" s="442">
        <v>1809</v>
      </c>
    </row>
    <row r="33" s="116" customFormat="1" ht="12" spans="1:3">
      <c r="A33" s="439"/>
      <c r="B33" s="443" t="s">
        <v>2111</v>
      </c>
      <c r="C33" s="442"/>
    </row>
    <row r="34" s="116" customFormat="1" ht="12" spans="1:3">
      <c r="A34" s="439"/>
      <c r="B34" s="443" t="s">
        <v>2112</v>
      </c>
      <c r="C34" s="442"/>
    </row>
    <row r="35" s="116" customFormat="1" ht="12" spans="1:3">
      <c r="A35" s="439"/>
      <c r="B35" s="443" t="s">
        <v>2113</v>
      </c>
      <c r="C35" s="442"/>
    </row>
    <row r="36" s="116" customFormat="1" ht="12" spans="1:3">
      <c r="A36" s="439"/>
      <c r="B36" s="443" t="s">
        <v>2114</v>
      </c>
      <c r="C36" s="442"/>
    </row>
    <row r="37" s="116" customFormat="1" ht="12" spans="1:3">
      <c r="A37" s="439"/>
      <c r="B37" s="443" t="s">
        <v>2115</v>
      </c>
      <c r="C37" s="442"/>
    </row>
    <row r="38" s="116" customFormat="1" ht="12" spans="1:3">
      <c r="A38" s="439"/>
      <c r="B38" s="443" t="s">
        <v>2116</v>
      </c>
      <c r="C38" s="442"/>
    </row>
    <row r="39" s="116" customFormat="1" ht="12" spans="1:3">
      <c r="A39" s="439">
        <v>211</v>
      </c>
      <c r="B39" s="441" t="s">
        <v>2117</v>
      </c>
      <c r="C39" s="442"/>
    </row>
    <row r="40" s="116" customFormat="1" ht="12" spans="1:3">
      <c r="A40" s="439"/>
      <c r="B40" s="443" t="s">
        <v>2118</v>
      </c>
      <c r="C40" s="444"/>
    </row>
    <row r="41" s="116" customFormat="1" ht="12" spans="1:3">
      <c r="A41" s="439"/>
      <c r="B41" s="443" t="s">
        <v>2119</v>
      </c>
      <c r="C41" s="442"/>
    </row>
    <row r="42" s="116" customFormat="1" ht="12" spans="1:3">
      <c r="A42" s="439"/>
      <c r="B42" s="443" t="s">
        <v>2120</v>
      </c>
      <c r="C42" s="442"/>
    </row>
    <row r="43" s="116" customFormat="1" ht="12" spans="1:3">
      <c r="A43" s="439"/>
      <c r="B43" s="443" t="s">
        <v>2121</v>
      </c>
      <c r="C43" s="442"/>
    </row>
    <row r="44" s="116" customFormat="1" ht="12" spans="1:3">
      <c r="A44" s="439"/>
      <c r="B44" s="443" t="s">
        <v>2122</v>
      </c>
      <c r="C44" s="442"/>
    </row>
    <row r="45" s="116" customFormat="1" ht="12" spans="1:3">
      <c r="A45" s="439">
        <v>212</v>
      </c>
      <c r="B45" s="441" t="s">
        <v>2123</v>
      </c>
      <c r="C45" s="442">
        <v>4050</v>
      </c>
    </row>
    <row r="46" s="116" customFormat="1" ht="12" spans="1:3">
      <c r="A46" s="439"/>
      <c r="B46" s="443" t="s">
        <v>2124</v>
      </c>
      <c r="C46" s="445"/>
    </row>
    <row r="47" s="116" customFormat="1" ht="12" spans="1:3">
      <c r="A47" s="439">
        <v>213</v>
      </c>
      <c r="B47" s="441" t="s">
        <v>2125</v>
      </c>
      <c r="C47" s="442">
        <v>21009</v>
      </c>
    </row>
    <row r="48" s="116" customFormat="1" ht="12" spans="1:3">
      <c r="A48" s="439"/>
      <c r="B48" s="443" t="s">
        <v>2126</v>
      </c>
      <c r="C48" s="442"/>
    </row>
    <row r="49" s="116" customFormat="1" ht="12" spans="1:3">
      <c r="A49" s="439"/>
      <c r="B49" s="443" t="s">
        <v>2127</v>
      </c>
      <c r="C49" s="442"/>
    </row>
    <row r="50" s="116" customFormat="1" ht="12" spans="1:3">
      <c r="A50" s="439"/>
      <c r="B50" s="443" t="s">
        <v>2128</v>
      </c>
      <c r="C50" s="442"/>
    </row>
    <row r="51" s="116" customFormat="1" ht="12" spans="1:3">
      <c r="A51" s="439"/>
      <c r="B51" s="443" t="s">
        <v>2129</v>
      </c>
      <c r="C51" s="442"/>
    </row>
    <row r="52" s="116" customFormat="1" ht="12" spans="1:3">
      <c r="A52" s="439"/>
      <c r="B52" s="443" t="s">
        <v>2130</v>
      </c>
      <c r="C52" s="442"/>
    </row>
    <row r="53" s="116" customFormat="1" ht="24" spans="1:3">
      <c r="A53" s="439"/>
      <c r="B53" s="443" t="s">
        <v>2131</v>
      </c>
      <c r="C53" s="442"/>
    </row>
    <row r="54" s="116" customFormat="1" ht="12" spans="1:3">
      <c r="A54" s="439">
        <v>214</v>
      </c>
      <c r="B54" s="441" t="s">
        <v>2132</v>
      </c>
      <c r="C54" s="442">
        <v>83</v>
      </c>
    </row>
    <row r="55" s="116" customFormat="1" ht="12" spans="1:3">
      <c r="A55" s="439"/>
      <c r="B55" s="443" t="s">
        <v>2133</v>
      </c>
      <c r="C55" s="442"/>
    </row>
    <row r="56" s="116" customFormat="1" ht="12" spans="1:3">
      <c r="A56" s="439"/>
      <c r="B56" s="443" t="s">
        <v>2134</v>
      </c>
      <c r="C56" s="442"/>
    </row>
    <row r="57" s="116" customFormat="1" ht="12" spans="1:3">
      <c r="A57" s="439"/>
      <c r="B57" s="443" t="s">
        <v>2135</v>
      </c>
      <c r="C57" s="442"/>
    </row>
    <row r="58" s="116" customFormat="1" ht="12" spans="1:3">
      <c r="A58" s="439"/>
      <c r="B58" s="443" t="s">
        <v>2136</v>
      </c>
      <c r="C58" s="442"/>
    </row>
    <row r="59" s="116" customFormat="1" ht="12" spans="1:3">
      <c r="A59" s="439">
        <v>215</v>
      </c>
      <c r="B59" s="441" t="s">
        <v>2137</v>
      </c>
      <c r="C59" s="442"/>
    </row>
    <row r="60" s="116" customFormat="1" ht="12" spans="1:3">
      <c r="A60" s="439"/>
      <c r="B60" s="443" t="s">
        <v>2138</v>
      </c>
      <c r="C60" s="442"/>
    </row>
    <row r="61" s="116" customFormat="1" ht="12" spans="1:3">
      <c r="A61" s="439"/>
      <c r="B61" s="443" t="s">
        <v>2139</v>
      </c>
      <c r="C61" s="442"/>
    </row>
    <row r="62" s="116" customFormat="1" ht="12" spans="1:3">
      <c r="A62" s="439">
        <v>216</v>
      </c>
      <c r="B62" s="441" t="s">
        <v>2140</v>
      </c>
      <c r="C62" s="442"/>
    </row>
    <row r="63" s="116" customFormat="1" ht="12" spans="1:3">
      <c r="A63" s="439"/>
      <c r="B63" s="443" t="s">
        <v>2141</v>
      </c>
      <c r="C63" s="442"/>
    </row>
    <row r="64" s="116" customFormat="1" ht="12" spans="1:3">
      <c r="A64" s="439"/>
      <c r="B64" s="443" t="s">
        <v>2142</v>
      </c>
      <c r="C64" s="442"/>
    </row>
    <row r="65" s="116" customFormat="1" ht="12" spans="1:3">
      <c r="A65" s="439"/>
      <c r="B65" s="443" t="s">
        <v>2143</v>
      </c>
      <c r="C65" s="442"/>
    </row>
    <row r="66" s="116" customFormat="1" ht="12" spans="1:3">
      <c r="A66" s="439">
        <v>217</v>
      </c>
      <c r="B66" s="441" t="s">
        <v>2144</v>
      </c>
      <c r="C66" s="442"/>
    </row>
    <row r="67" s="116" customFormat="1" ht="12" spans="1:3">
      <c r="A67" s="439">
        <v>220</v>
      </c>
      <c r="B67" s="441" t="s">
        <v>1834</v>
      </c>
      <c r="C67" s="442">
        <v>21</v>
      </c>
    </row>
    <row r="68" s="116" customFormat="1" ht="24" spans="1:3">
      <c r="A68" s="439"/>
      <c r="B68" s="443" t="s">
        <v>2145</v>
      </c>
      <c r="C68" s="442"/>
    </row>
    <row r="69" s="116" customFormat="1" ht="12" spans="1:3">
      <c r="A69" s="439"/>
      <c r="B69" s="443" t="s">
        <v>2146</v>
      </c>
      <c r="C69" s="442"/>
    </row>
    <row r="70" s="116" customFormat="1" ht="12" spans="1:3">
      <c r="A70" s="439"/>
      <c r="B70" s="443" t="s">
        <v>2147</v>
      </c>
      <c r="C70" s="442"/>
    </row>
    <row r="71" s="116" customFormat="1" ht="12" spans="1:3">
      <c r="A71" s="439">
        <v>221</v>
      </c>
      <c r="B71" s="441" t="s">
        <v>2148</v>
      </c>
      <c r="C71" s="442">
        <v>4976</v>
      </c>
    </row>
    <row r="72" s="116" customFormat="1" ht="12" spans="1:3">
      <c r="A72" s="439"/>
      <c r="B72" s="443" t="s">
        <v>2149</v>
      </c>
      <c r="C72" s="442"/>
    </row>
    <row r="73" s="116" customFormat="1" ht="12" spans="1:3">
      <c r="A73" s="439">
        <v>222</v>
      </c>
      <c r="B73" s="441" t="s">
        <v>2150</v>
      </c>
      <c r="C73" s="442"/>
    </row>
    <row r="74" s="116" customFormat="1" ht="12" spans="1:3">
      <c r="A74" s="439">
        <v>229</v>
      </c>
      <c r="B74" s="441" t="s">
        <v>2058</v>
      </c>
      <c r="C74" s="442"/>
    </row>
  </sheetData>
  <mergeCells count="1">
    <mergeCell ref="A2:C2"/>
  </mergeCells>
  <printOptions horizontalCentered="1"/>
  <pageMargins left="0.75" right="0.75" top="0.979166666666667" bottom="0.979166666666667" header="0.509027777777778" footer="0.509027777777778"/>
  <pageSetup paperSize="9" fitToHeight="0" orientation="portrait" horizontalDpi="600"/>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9"/>
  <sheetViews>
    <sheetView topLeftCell="A25" workbookViewId="0">
      <selection activeCell="F33" sqref="F33"/>
    </sheetView>
  </sheetViews>
  <sheetFormatPr defaultColWidth="9.33333333333333" defaultRowHeight="11.25" outlineLevelCol="3"/>
  <cols>
    <col min="1" max="1" width="54.6666666666667" customWidth="1"/>
    <col min="2" max="2" width="14.3333333333333" customWidth="1"/>
    <col min="3" max="3" width="69.1666666666667" customWidth="1"/>
    <col min="4" max="4" width="12.5" customWidth="1"/>
  </cols>
  <sheetData>
    <row r="1" ht="12" spans="1:4">
      <c r="A1" s="426" t="s">
        <v>2151</v>
      </c>
      <c r="B1" s="427"/>
      <c r="C1" s="384"/>
      <c r="D1" s="427"/>
    </row>
    <row r="2" ht="18.75" spans="1:4">
      <c r="A2" s="428" t="s">
        <v>2152</v>
      </c>
      <c r="B2" s="428"/>
      <c r="C2" s="428"/>
      <c r="D2" s="428"/>
    </row>
    <row r="3" ht="12" spans="1:4">
      <c r="A3" s="349"/>
      <c r="B3" s="307"/>
      <c r="C3" s="429"/>
      <c r="D3" s="384" t="s">
        <v>145</v>
      </c>
    </row>
    <row r="4" spans="1:4">
      <c r="A4" s="386" t="s">
        <v>2153</v>
      </c>
      <c r="B4" s="387" t="s">
        <v>73</v>
      </c>
      <c r="C4" s="310" t="s">
        <v>2153</v>
      </c>
      <c r="D4" s="387" t="s">
        <v>73</v>
      </c>
    </row>
    <row r="5" spans="1:4">
      <c r="A5" s="388"/>
      <c r="B5" s="387"/>
      <c r="C5" s="310"/>
      <c r="D5" s="387"/>
    </row>
    <row r="6" ht="13.5" customHeight="1" spans="1:4">
      <c r="A6" s="389" t="s">
        <v>2154</v>
      </c>
      <c r="B6" s="362">
        <f>SUM(B7:B21)</f>
        <v>21429</v>
      </c>
      <c r="C6" s="390" t="s">
        <v>2155</v>
      </c>
      <c r="D6" s="391">
        <f>D7+D9+D12+D18+D21+D25+D27+D29+D33+D35</f>
        <v>16470</v>
      </c>
    </row>
    <row r="7" ht="15" customHeight="1" spans="1:4">
      <c r="A7" s="392" t="s">
        <v>2156</v>
      </c>
      <c r="B7" s="393"/>
      <c r="C7" s="394" t="s">
        <v>2157</v>
      </c>
      <c r="D7" s="367"/>
    </row>
    <row r="8" ht="15" customHeight="1" spans="1:4">
      <c r="A8" s="395" t="s">
        <v>2158</v>
      </c>
      <c r="B8" s="393"/>
      <c r="C8" s="396" t="s">
        <v>2159</v>
      </c>
      <c r="D8" s="341"/>
    </row>
    <row r="9" ht="15" customHeight="1" spans="1:4">
      <c r="A9" s="397" t="s">
        <v>2160</v>
      </c>
      <c r="B9" s="393"/>
      <c r="C9" s="394" t="s">
        <v>2161</v>
      </c>
      <c r="D9" s="367">
        <v>565</v>
      </c>
    </row>
    <row r="10" ht="15" customHeight="1" spans="1:4">
      <c r="A10" s="397" t="s">
        <v>2162</v>
      </c>
      <c r="B10" s="393"/>
      <c r="C10" s="398" t="s">
        <v>2163</v>
      </c>
      <c r="D10" s="393">
        <v>404</v>
      </c>
    </row>
    <row r="11" ht="15" customHeight="1" spans="1:4">
      <c r="A11" s="399" t="s">
        <v>2164</v>
      </c>
      <c r="B11" s="393">
        <v>143</v>
      </c>
      <c r="C11" s="394" t="s">
        <v>2165</v>
      </c>
      <c r="D11" s="341">
        <v>161</v>
      </c>
    </row>
    <row r="12" ht="15" customHeight="1" spans="1:4">
      <c r="A12" s="399" t="s">
        <v>2166</v>
      </c>
      <c r="B12" s="393">
        <v>62</v>
      </c>
      <c r="C12" s="400" t="s">
        <v>2167</v>
      </c>
      <c r="D12" s="367">
        <v>12242</v>
      </c>
    </row>
    <row r="13" ht="15" customHeight="1" spans="1:4">
      <c r="A13" s="399" t="s">
        <v>2168</v>
      </c>
      <c r="B13" s="393">
        <v>15310</v>
      </c>
      <c r="C13" s="396" t="s">
        <v>2169</v>
      </c>
      <c r="D13" s="393">
        <v>5174</v>
      </c>
    </row>
    <row r="14" ht="15" customHeight="1" spans="1:4">
      <c r="A14" s="360" t="s">
        <v>2170</v>
      </c>
      <c r="B14" s="393"/>
      <c r="C14" s="401" t="s">
        <v>2171</v>
      </c>
      <c r="D14" s="341"/>
    </row>
    <row r="15" ht="15" customHeight="1" spans="1:4">
      <c r="A15" s="360" t="s">
        <v>2172</v>
      </c>
      <c r="B15" s="393">
        <v>71</v>
      </c>
      <c r="C15" s="401" t="s">
        <v>2173</v>
      </c>
      <c r="D15" s="367">
        <v>60</v>
      </c>
    </row>
    <row r="16" ht="15" customHeight="1" spans="1:4">
      <c r="A16" s="360" t="s">
        <v>2174</v>
      </c>
      <c r="B16" s="393">
        <v>5120</v>
      </c>
      <c r="C16" s="402" t="s">
        <v>2175</v>
      </c>
      <c r="D16" s="393">
        <v>5409</v>
      </c>
    </row>
    <row r="17" ht="15" customHeight="1" spans="1:4">
      <c r="A17" s="360" t="s">
        <v>2176</v>
      </c>
      <c r="B17" s="393"/>
      <c r="C17" s="384" t="s">
        <v>2177</v>
      </c>
      <c r="D17" s="341">
        <v>1599</v>
      </c>
    </row>
    <row r="18" ht="15" customHeight="1" spans="1:4">
      <c r="A18" s="360" t="s">
        <v>2178</v>
      </c>
      <c r="B18" s="393"/>
      <c r="C18" s="403" t="s">
        <v>2179</v>
      </c>
      <c r="D18" s="367"/>
    </row>
    <row r="19" ht="15" customHeight="1" spans="1:4">
      <c r="A19" s="395" t="s">
        <v>2180</v>
      </c>
      <c r="B19" s="393">
        <v>720</v>
      </c>
      <c r="C19" s="402" t="s">
        <v>2181</v>
      </c>
      <c r="D19" s="393"/>
    </row>
    <row r="20" ht="15" customHeight="1" spans="1:4">
      <c r="A20" s="404" t="s">
        <v>2182</v>
      </c>
      <c r="B20" s="393">
        <v>3</v>
      </c>
      <c r="C20" s="405" t="s">
        <v>2183</v>
      </c>
      <c r="D20" s="341"/>
    </row>
    <row r="21" ht="15" customHeight="1" spans="1:4">
      <c r="A21" s="406" t="s">
        <v>2184</v>
      </c>
      <c r="B21" s="393"/>
      <c r="C21" s="394" t="s">
        <v>2185</v>
      </c>
      <c r="D21" s="367"/>
    </row>
    <row r="22" ht="15" customHeight="1" spans="1:4">
      <c r="A22" s="365"/>
      <c r="B22" s="393"/>
      <c r="C22" s="407" t="s">
        <v>2186</v>
      </c>
      <c r="D22" s="393"/>
    </row>
    <row r="23" ht="15" customHeight="1" spans="1:4">
      <c r="A23" s="408"/>
      <c r="B23" s="393"/>
      <c r="C23" s="396" t="s">
        <v>2187</v>
      </c>
      <c r="D23" s="341"/>
    </row>
    <row r="24" ht="15" customHeight="1" spans="1:4">
      <c r="A24" s="365"/>
      <c r="B24" s="393"/>
      <c r="C24" s="396" t="s">
        <v>2188</v>
      </c>
      <c r="D24" s="367"/>
    </row>
    <row r="25" ht="15" customHeight="1" spans="1:4">
      <c r="A25" s="365"/>
      <c r="B25" s="393"/>
      <c r="C25" s="394" t="s">
        <v>2189</v>
      </c>
      <c r="D25" s="393"/>
    </row>
    <row r="26" ht="15" customHeight="1" spans="1:4">
      <c r="A26" s="360"/>
      <c r="B26" s="393"/>
      <c r="C26" s="401" t="s">
        <v>2190</v>
      </c>
      <c r="D26" s="341"/>
    </row>
    <row r="27" ht="15" customHeight="1" spans="1:4">
      <c r="A27" s="365"/>
      <c r="B27" s="393"/>
      <c r="C27" s="409" t="s">
        <v>2191</v>
      </c>
      <c r="D27" s="367"/>
    </row>
    <row r="28" ht="15" customHeight="1" spans="1:4">
      <c r="A28" s="365"/>
      <c r="B28" s="393"/>
      <c r="C28" s="410" t="s">
        <v>2192</v>
      </c>
      <c r="D28" s="393"/>
    </row>
    <row r="29" ht="15" customHeight="1" spans="1:4">
      <c r="A29" s="365"/>
      <c r="B29" s="393"/>
      <c r="C29" s="411" t="s">
        <v>2193</v>
      </c>
      <c r="D29" s="341">
        <v>338</v>
      </c>
    </row>
    <row r="30" ht="15" customHeight="1" spans="1:4">
      <c r="A30" s="365"/>
      <c r="B30" s="367"/>
      <c r="C30" s="396" t="s">
        <v>2194</v>
      </c>
      <c r="D30" s="367"/>
    </row>
    <row r="31" ht="15" customHeight="1" spans="1:4">
      <c r="A31" s="365"/>
      <c r="B31" s="412"/>
      <c r="C31" s="396" t="s">
        <v>2195</v>
      </c>
      <c r="D31" s="393"/>
    </row>
    <row r="32" ht="15" customHeight="1" spans="1:4">
      <c r="A32" s="408"/>
      <c r="B32" s="367"/>
      <c r="C32" s="413" t="s">
        <v>2196</v>
      </c>
      <c r="D32" s="341">
        <v>338</v>
      </c>
    </row>
    <row r="33" ht="15" customHeight="1" spans="1:4">
      <c r="A33" s="408"/>
      <c r="B33" s="414"/>
      <c r="C33" s="415" t="s">
        <v>2197</v>
      </c>
      <c r="D33" s="367">
        <v>3325</v>
      </c>
    </row>
    <row r="34" ht="15" customHeight="1" spans="1:4">
      <c r="A34" s="365"/>
      <c r="B34" s="367"/>
      <c r="C34" s="416" t="s">
        <v>2198</v>
      </c>
      <c r="D34" s="393">
        <v>3325</v>
      </c>
    </row>
    <row r="35" ht="15" customHeight="1" spans="1:4">
      <c r="A35" s="417"/>
      <c r="B35" s="412"/>
      <c r="C35" s="415" t="s">
        <v>2199</v>
      </c>
      <c r="D35" s="341"/>
    </row>
    <row r="36" ht="15" customHeight="1" spans="1:4">
      <c r="A36" s="418" t="s">
        <v>122</v>
      </c>
      <c r="B36" s="419">
        <v>0</v>
      </c>
      <c r="C36" s="420" t="s">
        <v>127</v>
      </c>
      <c r="D36" s="334">
        <v>6867</v>
      </c>
    </row>
    <row r="37" ht="15" customHeight="1" spans="1:4">
      <c r="A37" s="357" t="s">
        <v>124</v>
      </c>
      <c r="B37" s="362">
        <f>SUM(B38:B40)</f>
        <v>7659</v>
      </c>
      <c r="C37" s="390" t="s">
        <v>129</v>
      </c>
      <c r="D37" s="334">
        <v>5751</v>
      </c>
    </row>
    <row r="38" ht="15" customHeight="1" spans="1:4">
      <c r="A38" s="373" t="s">
        <v>2200</v>
      </c>
      <c r="B38" s="393">
        <v>1082</v>
      </c>
      <c r="C38" s="421" t="s">
        <v>2201</v>
      </c>
      <c r="D38" s="393"/>
    </row>
    <row r="39" ht="15" customHeight="1" spans="1:4">
      <c r="A39" s="373" t="s">
        <v>2202</v>
      </c>
      <c r="B39" s="393">
        <v>6577</v>
      </c>
      <c r="C39" s="421" t="s">
        <v>2203</v>
      </c>
      <c r="D39" s="393"/>
    </row>
    <row r="40" ht="15" customHeight="1" spans="1:4">
      <c r="A40" s="373" t="s">
        <v>2204</v>
      </c>
      <c r="B40" s="393"/>
      <c r="C40" s="421" t="s">
        <v>2205</v>
      </c>
      <c r="D40" s="334">
        <v>5751</v>
      </c>
    </row>
    <row r="41" ht="15" customHeight="1" spans="1:4">
      <c r="A41" s="422"/>
      <c r="B41" s="423"/>
      <c r="C41" s="421"/>
      <c r="D41" s="393"/>
    </row>
    <row r="42" ht="15" customHeight="1" spans="1:4">
      <c r="A42" s="424" t="s">
        <v>2206</v>
      </c>
      <c r="B42" s="362">
        <f>B6+B36+B37</f>
        <v>29088</v>
      </c>
      <c r="C42" s="425" t="s">
        <v>2207</v>
      </c>
      <c r="D42" s="362">
        <f>D6+D36+D37</f>
        <v>29088</v>
      </c>
    </row>
    <row r="43" ht="15" customHeight="1"/>
    <row r="44" ht="15" customHeight="1"/>
    <row r="45" ht="15" customHeight="1"/>
    <row r="46" ht="15" customHeight="1"/>
    <row r="47" ht="15" customHeight="1"/>
    <row r="48" ht="15" customHeight="1"/>
    <row r="49" ht="15" customHeight="1"/>
  </sheetData>
  <mergeCells count="5">
    <mergeCell ref="A2:D2"/>
    <mergeCell ref="A4:A5"/>
    <mergeCell ref="B4:B5"/>
    <mergeCell ref="C4:C5"/>
    <mergeCell ref="D4:D5"/>
  </mergeCells>
  <pageMargins left="0.809027777777778" right="0.279166666666667" top="0.979166666666667" bottom="0.979166666666667" header="0.509027777777778" footer="0.509027777777778"/>
  <pageSetup paperSize="9" orientation="landscape" horizontalDpi="600"/>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2"/>
  <sheetViews>
    <sheetView topLeftCell="A19" workbookViewId="0">
      <selection activeCell="A24" sqref="A24"/>
    </sheetView>
  </sheetViews>
  <sheetFormatPr defaultColWidth="9.33333333333333" defaultRowHeight="11.25" outlineLevelCol="3"/>
  <cols>
    <col min="1" max="1" width="52.5" customWidth="1"/>
    <col min="2" max="2" width="13.3333333333333" customWidth="1"/>
    <col min="3" max="3" width="72.8333333333333" customWidth="1"/>
    <col min="4" max="4" width="12.8333333333333" customWidth="1"/>
  </cols>
  <sheetData>
    <row r="1" ht="13.5" spans="1:4">
      <c r="A1" s="348" t="s">
        <v>2208</v>
      </c>
      <c r="B1" s="298"/>
      <c r="C1" s="384"/>
      <c r="D1" s="384"/>
    </row>
    <row r="2" ht="20.25" spans="1:4">
      <c r="A2" s="303" t="s">
        <v>2209</v>
      </c>
      <c r="B2" s="303"/>
      <c r="C2" s="303"/>
      <c r="D2" s="303"/>
    </row>
    <row r="3" ht="12" spans="1:4">
      <c r="A3" s="349"/>
      <c r="B3" s="352"/>
      <c r="C3" s="385"/>
      <c r="D3" s="384" t="s">
        <v>145</v>
      </c>
    </row>
    <row r="4" ht="13.5" customHeight="1" spans="1:4">
      <c r="A4" s="386" t="s">
        <v>2153</v>
      </c>
      <c r="B4" s="387" t="s">
        <v>73</v>
      </c>
      <c r="C4" s="310" t="s">
        <v>2153</v>
      </c>
      <c r="D4" s="387" t="s">
        <v>73</v>
      </c>
    </row>
    <row r="5" ht="15" customHeight="1" spans="1:4">
      <c r="A5" s="388"/>
      <c r="B5" s="387"/>
      <c r="C5" s="310"/>
      <c r="D5" s="387"/>
    </row>
    <row r="6" ht="15" customHeight="1" spans="1:4">
      <c r="A6" s="389" t="s">
        <v>2154</v>
      </c>
      <c r="B6" s="362">
        <f>SUM(B7:B21)</f>
        <v>21429</v>
      </c>
      <c r="C6" s="390" t="s">
        <v>2155</v>
      </c>
      <c r="D6" s="391">
        <f>D7+D9+D12+D18+D21+D25+D27+D29+D33+D35</f>
        <v>16470</v>
      </c>
    </row>
    <row r="7" ht="15" customHeight="1" spans="1:4">
      <c r="A7" s="392" t="s">
        <v>2156</v>
      </c>
      <c r="B7" s="393"/>
      <c r="C7" s="394" t="s">
        <v>2157</v>
      </c>
      <c r="D7" s="367"/>
    </row>
    <row r="8" ht="15" customHeight="1" spans="1:4">
      <c r="A8" s="395" t="s">
        <v>2158</v>
      </c>
      <c r="B8" s="393"/>
      <c r="C8" s="396" t="s">
        <v>2159</v>
      </c>
      <c r="D8" s="341"/>
    </row>
    <row r="9" ht="15" customHeight="1" spans="1:4">
      <c r="A9" s="397" t="s">
        <v>2160</v>
      </c>
      <c r="B9" s="393"/>
      <c r="C9" s="394" t="s">
        <v>2161</v>
      </c>
      <c r="D9" s="367">
        <v>565</v>
      </c>
    </row>
    <row r="10" ht="15" customHeight="1" spans="1:4">
      <c r="A10" s="397" t="s">
        <v>2162</v>
      </c>
      <c r="B10" s="393"/>
      <c r="C10" s="398" t="s">
        <v>2163</v>
      </c>
      <c r="D10" s="393">
        <v>404</v>
      </c>
    </row>
    <row r="11" ht="15" customHeight="1" spans="1:4">
      <c r="A11" s="399" t="s">
        <v>2164</v>
      </c>
      <c r="B11" s="393">
        <v>143</v>
      </c>
      <c r="C11" s="394" t="s">
        <v>2165</v>
      </c>
      <c r="D11" s="341">
        <v>161</v>
      </c>
    </row>
    <row r="12" ht="15" customHeight="1" spans="1:4">
      <c r="A12" s="399" t="s">
        <v>2166</v>
      </c>
      <c r="B12" s="393">
        <v>62</v>
      </c>
      <c r="C12" s="400" t="s">
        <v>2167</v>
      </c>
      <c r="D12" s="367">
        <v>12242</v>
      </c>
    </row>
    <row r="13" ht="15" customHeight="1" spans="1:4">
      <c r="A13" s="399" t="s">
        <v>2168</v>
      </c>
      <c r="B13" s="393">
        <v>15310</v>
      </c>
      <c r="C13" s="396" t="s">
        <v>2169</v>
      </c>
      <c r="D13" s="393">
        <v>5174</v>
      </c>
    </row>
    <row r="14" ht="15" customHeight="1" spans="1:4">
      <c r="A14" s="360" t="s">
        <v>2170</v>
      </c>
      <c r="B14" s="393"/>
      <c r="C14" s="401" t="s">
        <v>2171</v>
      </c>
      <c r="D14" s="341"/>
    </row>
    <row r="15" ht="15" customHeight="1" spans="1:4">
      <c r="A15" s="360" t="s">
        <v>2172</v>
      </c>
      <c r="B15" s="393">
        <v>71</v>
      </c>
      <c r="C15" s="401" t="s">
        <v>2173</v>
      </c>
      <c r="D15" s="367">
        <v>60</v>
      </c>
    </row>
    <row r="16" ht="15" customHeight="1" spans="1:4">
      <c r="A16" s="360" t="s">
        <v>2174</v>
      </c>
      <c r="B16" s="393">
        <v>5120</v>
      </c>
      <c r="C16" s="402" t="s">
        <v>2175</v>
      </c>
      <c r="D16" s="393">
        <v>5409</v>
      </c>
    </row>
    <row r="17" ht="15" customHeight="1" spans="1:4">
      <c r="A17" s="360" t="s">
        <v>2176</v>
      </c>
      <c r="B17" s="393"/>
      <c r="C17" s="384" t="s">
        <v>2177</v>
      </c>
      <c r="D17" s="341">
        <v>1599</v>
      </c>
    </row>
    <row r="18" ht="15" customHeight="1" spans="1:4">
      <c r="A18" s="360" t="s">
        <v>2178</v>
      </c>
      <c r="B18" s="393"/>
      <c r="C18" s="403" t="s">
        <v>2179</v>
      </c>
      <c r="D18" s="367"/>
    </row>
    <row r="19" ht="15" customHeight="1" spans="1:4">
      <c r="A19" s="395" t="s">
        <v>2180</v>
      </c>
      <c r="B19" s="393">
        <v>720</v>
      </c>
      <c r="C19" s="402" t="s">
        <v>2181</v>
      </c>
      <c r="D19" s="393"/>
    </row>
    <row r="20" ht="15" customHeight="1" spans="1:4">
      <c r="A20" s="404" t="s">
        <v>2182</v>
      </c>
      <c r="B20" s="393">
        <v>3</v>
      </c>
      <c r="C20" s="405" t="s">
        <v>2183</v>
      </c>
      <c r="D20" s="341"/>
    </row>
    <row r="21" ht="15" customHeight="1" spans="1:4">
      <c r="A21" s="406" t="s">
        <v>2184</v>
      </c>
      <c r="B21" s="393"/>
      <c r="C21" s="394" t="s">
        <v>2185</v>
      </c>
      <c r="D21" s="367"/>
    </row>
    <row r="22" ht="15" customHeight="1" spans="1:4">
      <c r="A22" s="365"/>
      <c r="B22" s="393"/>
      <c r="C22" s="407" t="s">
        <v>2186</v>
      </c>
      <c r="D22" s="393"/>
    </row>
    <row r="23" ht="15" customHeight="1" spans="1:4">
      <c r="A23" s="408"/>
      <c r="B23" s="393"/>
      <c r="C23" s="396" t="s">
        <v>2187</v>
      </c>
      <c r="D23" s="341"/>
    </row>
    <row r="24" ht="15" customHeight="1" spans="1:4">
      <c r="A24" s="365"/>
      <c r="B24" s="393"/>
      <c r="C24" s="396" t="s">
        <v>2188</v>
      </c>
      <c r="D24" s="367"/>
    </row>
    <row r="25" ht="15" customHeight="1" spans="1:4">
      <c r="A25" s="365"/>
      <c r="B25" s="393"/>
      <c r="C25" s="394" t="s">
        <v>2189</v>
      </c>
      <c r="D25" s="393"/>
    </row>
    <row r="26" ht="15" customHeight="1" spans="1:4">
      <c r="A26" s="360"/>
      <c r="B26" s="393"/>
      <c r="C26" s="401" t="s">
        <v>2190</v>
      </c>
      <c r="D26" s="341"/>
    </row>
    <row r="27" ht="15" customHeight="1" spans="1:4">
      <c r="A27" s="365"/>
      <c r="B27" s="393"/>
      <c r="C27" s="409" t="s">
        <v>2191</v>
      </c>
      <c r="D27" s="367"/>
    </row>
    <row r="28" ht="15" customHeight="1" spans="1:4">
      <c r="A28" s="365"/>
      <c r="B28" s="393"/>
      <c r="C28" s="410" t="s">
        <v>2192</v>
      </c>
      <c r="D28" s="393"/>
    </row>
    <row r="29" ht="15" customHeight="1" spans="1:4">
      <c r="A29" s="365"/>
      <c r="B29" s="393"/>
      <c r="C29" s="411" t="s">
        <v>2193</v>
      </c>
      <c r="D29" s="341">
        <v>338</v>
      </c>
    </row>
    <row r="30" ht="15" customHeight="1" spans="1:4">
      <c r="A30" s="365"/>
      <c r="B30" s="367"/>
      <c r="C30" s="396" t="s">
        <v>2194</v>
      </c>
      <c r="D30" s="367"/>
    </row>
    <row r="31" ht="15" customHeight="1" spans="1:4">
      <c r="A31" s="365"/>
      <c r="B31" s="412"/>
      <c r="C31" s="396" t="s">
        <v>2195</v>
      </c>
      <c r="D31" s="393"/>
    </row>
    <row r="32" ht="15" customHeight="1" spans="1:4">
      <c r="A32" s="408"/>
      <c r="B32" s="367"/>
      <c r="C32" s="413" t="s">
        <v>2196</v>
      </c>
      <c r="D32" s="341">
        <v>338</v>
      </c>
    </row>
    <row r="33" ht="15" customHeight="1" spans="1:4">
      <c r="A33" s="408"/>
      <c r="B33" s="414"/>
      <c r="C33" s="415" t="s">
        <v>2197</v>
      </c>
      <c r="D33" s="367">
        <v>3325</v>
      </c>
    </row>
    <row r="34" ht="15" customHeight="1" spans="1:4">
      <c r="A34" s="365"/>
      <c r="B34" s="367"/>
      <c r="C34" s="416" t="s">
        <v>2198</v>
      </c>
      <c r="D34" s="393">
        <v>3325</v>
      </c>
    </row>
    <row r="35" ht="15" customHeight="1" spans="1:4">
      <c r="A35" s="417"/>
      <c r="B35" s="412"/>
      <c r="C35" s="415" t="s">
        <v>2199</v>
      </c>
      <c r="D35" s="341"/>
    </row>
    <row r="36" ht="15" customHeight="1" spans="1:4">
      <c r="A36" s="418" t="s">
        <v>122</v>
      </c>
      <c r="B36" s="419">
        <v>0</v>
      </c>
      <c r="C36" s="420" t="s">
        <v>127</v>
      </c>
      <c r="D36" s="334">
        <v>6867</v>
      </c>
    </row>
    <row r="37" ht="15" customHeight="1" spans="1:4">
      <c r="A37" s="357" t="s">
        <v>124</v>
      </c>
      <c r="B37" s="362">
        <f>SUM(B38:B40)</f>
        <v>7659</v>
      </c>
      <c r="C37" s="390" t="s">
        <v>129</v>
      </c>
      <c r="D37" s="334">
        <v>5751</v>
      </c>
    </row>
    <row r="38" ht="15" customHeight="1" spans="1:4">
      <c r="A38" s="373" t="s">
        <v>2200</v>
      </c>
      <c r="B38" s="393">
        <v>1082</v>
      </c>
      <c r="C38" s="421" t="s">
        <v>2201</v>
      </c>
      <c r="D38" s="393"/>
    </row>
    <row r="39" ht="15" customHeight="1" spans="1:4">
      <c r="A39" s="373" t="s">
        <v>2202</v>
      </c>
      <c r="B39" s="393">
        <v>6577</v>
      </c>
      <c r="C39" s="421" t="s">
        <v>2203</v>
      </c>
      <c r="D39" s="393"/>
    </row>
    <row r="40" ht="15" customHeight="1" spans="1:4">
      <c r="A40" s="373" t="s">
        <v>2204</v>
      </c>
      <c r="B40" s="367"/>
      <c r="C40" s="421" t="s">
        <v>2205</v>
      </c>
      <c r="D40" s="334">
        <v>5751</v>
      </c>
    </row>
    <row r="41" ht="15" customHeight="1" spans="1:4">
      <c r="A41" s="422"/>
      <c r="B41" s="423"/>
      <c r="C41" s="421"/>
      <c r="D41" s="393"/>
    </row>
    <row r="42" ht="15" customHeight="1" spans="1:4">
      <c r="A42" s="424" t="s">
        <v>2206</v>
      </c>
      <c r="B42" s="362">
        <f>B6+B36+B37</f>
        <v>29088</v>
      </c>
      <c r="C42" s="425" t="s">
        <v>2207</v>
      </c>
      <c r="D42" s="362">
        <f>D6+D36+D37</f>
        <v>29088</v>
      </c>
    </row>
  </sheetData>
  <mergeCells count="5">
    <mergeCell ref="A2:D2"/>
    <mergeCell ref="A4:A5"/>
    <mergeCell ref="B4:B5"/>
    <mergeCell ref="C4:C5"/>
    <mergeCell ref="D4:D5"/>
  </mergeCells>
  <pageMargins left="0.75" right="0.2" top="1" bottom="1" header="0.5" footer="0.5"/>
  <pageSetup paperSize="9" orientation="landscape" horizontalDpi="600"/>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1"/>
  <sheetViews>
    <sheetView topLeftCell="A10" workbookViewId="0">
      <selection activeCell="F24" sqref="F24"/>
    </sheetView>
  </sheetViews>
  <sheetFormatPr defaultColWidth="9.33333333333333" defaultRowHeight="11.25" outlineLevelCol="6"/>
  <cols>
    <col min="1" max="1" width="50.6666666666667" customWidth="1"/>
    <col min="2" max="4" width="11.5"/>
    <col min="5" max="5" width="11.3333333333333"/>
    <col min="6" max="6" width="13.6666666666667" customWidth="1"/>
    <col min="7" max="7" width="11.5"/>
  </cols>
  <sheetData>
    <row r="1" ht="13.5" spans="1:7">
      <c r="A1" s="348" t="s">
        <v>2210</v>
      </c>
      <c r="B1" s="298"/>
      <c r="C1" s="299"/>
      <c r="D1" s="298"/>
      <c r="E1" s="300"/>
      <c r="F1" s="300"/>
      <c r="G1" s="301"/>
    </row>
    <row r="2" ht="20.25" spans="1:7">
      <c r="A2" s="303" t="s">
        <v>2211</v>
      </c>
      <c r="B2" s="303"/>
      <c r="C2" s="303"/>
      <c r="D2" s="304"/>
      <c r="E2" s="305"/>
      <c r="F2" s="305"/>
      <c r="G2" s="303"/>
    </row>
    <row r="3" ht="24" spans="1:7">
      <c r="A3" s="349"/>
      <c r="B3" s="350"/>
      <c r="C3" s="351"/>
      <c r="D3" s="352"/>
      <c r="E3" s="353"/>
      <c r="F3" s="353"/>
      <c r="G3" s="354" t="s">
        <v>145</v>
      </c>
    </row>
    <row r="4" ht="12" spans="1:7">
      <c r="A4" s="355" t="s">
        <v>2153</v>
      </c>
      <c r="B4" s="356" t="s">
        <v>2212</v>
      </c>
      <c r="C4" s="311" t="s">
        <v>2213</v>
      </c>
      <c r="D4" s="206" t="s">
        <v>73</v>
      </c>
      <c r="E4" s="251" t="s">
        <v>73</v>
      </c>
      <c r="F4" s="251"/>
      <c r="G4" s="223"/>
    </row>
    <row r="5" ht="36" spans="1:7">
      <c r="A5" s="355"/>
      <c r="B5" s="356"/>
      <c r="C5" s="311"/>
      <c r="D5" s="206"/>
      <c r="E5" s="312" t="s">
        <v>2214</v>
      </c>
      <c r="F5" s="312" t="s">
        <v>147</v>
      </c>
      <c r="G5" s="313" t="s">
        <v>911</v>
      </c>
    </row>
    <row r="6" ht="18.75" customHeight="1" spans="1:7">
      <c r="A6" s="357" t="s">
        <v>2215</v>
      </c>
      <c r="B6" s="358">
        <f t="shared" ref="B6:F6" si="0">SUM(B7:B23)</f>
        <v>50000</v>
      </c>
      <c r="C6" s="358">
        <f t="shared" si="0"/>
        <v>50000</v>
      </c>
      <c r="D6" s="358">
        <f t="shared" si="0"/>
        <v>21429</v>
      </c>
      <c r="E6" s="359">
        <f>D6/B6</f>
        <v>0.43</v>
      </c>
      <c r="F6" s="358">
        <f>SUM(F7:F23)</f>
        <v>9754</v>
      </c>
      <c r="G6" s="359">
        <f>(D6-F6)/F6</f>
        <v>1.2</v>
      </c>
    </row>
    <row r="7" ht="18.75" customHeight="1" spans="1:7">
      <c r="A7" s="360" t="s">
        <v>2156</v>
      </c>
      <c r="B7" s="361"/>
      <c r="C7" s="362"/>
      <c r="D7" s="363"/>
      <c r="E7" s="364"/>
      <c r="F7" s="363"/>
      <c r="G7" s="364"/>
    </row>
    <row r="8" ht="18.75" customHeight="1" spans="1:7">
      <c r="A8" s="360" t="s">
        <v>2216</v>
      </c>
      <c r="B8" s="361"/>
      <c r="C8" s="362"/>
      <c r="D8" s="363"/>
      <c r="E8" s="364"/>
      <c r="F8" s="363"/>
      <c r="G8" s="364"/>
    </row>
    <row r="9" ht="18.75" customHeight="1" spans="1:7">
      <c r="A9" s="365" t="s">
        <v>2217</v>
      </c>
      <c r="B9" s="361"/>
      <c r="C9" s="362"/>
      <c r="D9" s="363"/>
      <c r="E9" s="364"/>
      <c r="F9" s="363"/>
      <c r="G9" s="364"/>
    </row>
    <row r="10" ht="18.75" customHeight="1" spans="1:7">
      <c r="A10" s="366" t="s">
        <v>2218</v>
      </c>
      <c r="B10" s="361"/>
      <c r="C10" s="362"/>
      <c r="D10" s="363"/>
      <c r="E10" s="364"/>
      <c r="F10" s="363"/>
      <c r="G10" s="364"/>
    </row>
    <row r="11" ht="18.75" customHeight="1" spans="1:7">
      <c r="A11" s="360" t="s">
        <v>2219</v>
      </c>
      <c r="B11" s="321"/>
      <c r="C11" s="362"/>
      <c r="D11" s="367"/>
      <c r="E11" s="364"/>
      <c r="F11" s="367"/>
      <c r="G11" s="364"/>
    </row>
    <row r="12" ht="18.75" customHeight="1" spans="1:7">
      <c r="A12" s="360" t="s">
        <v>2220</v>
      </c>
      <c r="B12" s="361"/>
      <c r="C12" s="362"/>
      <c r="D12" s="363"/>
      <c r="E12" s="364"/>
      <c r="F12" s="363"/>
      <c r="G12" s="364"/>
    </row>
    <row r="13" ht="18.75" customHeight="1" spans="1:7">
      <c r="A13" s="360" t="s">
        <v>2221</v>
      </c>
      <c r="B13" s="363">
        <v>180</v>
      </c>
      <c r="C13" s="363">
        <v>180</v>
      </c>
      <c r="D13" s="363">
        <v>143</v>
      </c>
      <c r="E13" s="368">
        <f t="shared" ref="E13:E15" si="1">D13/B13</f>
        <v>0.79</v>
      </c>
      <c r="F13" s="363">
        <v>177</v>
      </c>
      <c r="G13" s="368">
        <f t="shared" ref="G13:G15" si="2">(D13-F13)/F13</f>
        <v>-0.19</v>
      </c>
    </row>
    <row r="14" ht="18.75" customHeight="1" spans="1:7">
      <c r="A14" s="360" t="s">
        <v>2222</v>
      </c>
      <c r="B14" s="363">
        <v>47</v>
      </c>
      <c r="C14" s="363">
        <v>47</v>
      </c>
      <c r="D14" s="363">
        <v>62</v>
      </c>
      <c r="E14" s="363">
        <f t="shared" si="1"/>
        <v>1</v>
      </c>
      <c r="F14" s="363">
        <v>6</v>
      </c>
      <c r="G14" s="368">
        <f t="shared" si="2"/>
        <v>9.33</v>
      </c>
    </row>
    <row r="15" ht="18.75" customHeight="1" spans="1:7">
      <c r="A15" s="360" t="s">
        <v>2223</v>
      </c>
      <c r="B15" s="363">
        <v>45958</v>
      </c>
      <c r="C15" s="363">
        <v>45958</v>
      </c>
      <c r="D15" s="363">
        <v>15310</v>
      </c>
      <c r="E15" s="363">
        <f t="shared" si="1"/>
        <v>0</v>
      </c>
      <c r="F15" s="363">
        <v>6082</v>
      </c>
      <c r="G15" s="368">
        <f t="shared" si="2"/>
        <v>1.52</v>
      </c>
    </row>
    <row r="16" ht="18.75" customHeight="1" spans="1:7">
      <c r="A16" s="360" t="s">
        <v>2224</v>
      </c>
      <c r="B16" s="363"/>
      <c r="C16" s="363"/>
      <c r="D16" s="363"/>
      <c r="E16" s="363"/>
      <c r="F16" s="363"/>
      <c r="G16" s="368"/>
    </row>
    <row r="17" ht="18.75" customHeight="1" spans="1:7">
      <c r="A17" s="360" t="s">
        <v>2225</v>
      </c>
      <c r="B17" s="363">
        <v>100</v>
      </c>
      <c r="C17" s="363">
        <v>100</v>
      </c>
      <c r="D17" s="363">
        <v>71</v>
      </c>
      <c r="E17" s="363">
        <f t="shared" ref="E16:E22" si="3">D17/B17</f>
        <v>1</v>
      </c>
      <c r="F17" s="363">
        <v>115</v>
      </c>
      <c r="G17" s="368">
        <f t="shared" ref="G16:G22" si="4">(D17-F17)/F17</f>
        <v>-0.38</v>
      </c>
    </row>
    <row r="18" ht="18.75" customHeight="1" spans="1:7">
      <c r="A18" s="369" t="s">
        <v>2226</v>
      </c>
      <c r="B18" s="363">
        <v>2800</v>
      </c>
      <c r="C18" s="363">
        <v>2800</v>
      </c>
      <c r="D18" s="363">
        <v>5120</v>
      </c>
      <c r="E18" s="363">
        <f t="shared" si="3"/>
        <v>2</v>
      </c>
      <c r="F18" s="363"/>
      <c r="G18" s="370">
        <v>1</v>
      </c>
    </row>
    <row r="19" ht="18.75" customHeight="1" spans="1:7">
      <c r="A19" s="360" t="s">
        <v>2227</v>
      </c>
      <c r="B19" s="363"/>
      <c r="C19" s="363"/>
      <c r="D19" s="363"/>
      <c r="E19" s="363"/>
      <c r="F19" s="363"/>
      <c r="G19" s="368"/>
    </row>
    <row r="20" ht="18.75" customHeight="1" spans="1:7">
      <c r="A20" s="371" t="s">
        <v>2228</v>
      </c>
      <c r="B20" s="363"/>
      <c r="C20" s="363"/>
      <c r="D20" s="363"/>
      <c r="E20" s="363"/>
      <c r="F20" s="363">
        <v>2729</v>
      </c>
      <c r="G20" s="368">
        <f>(D20-F20)/F20</f>
        <v>-1</v>
      </c>
    </row>
    <row r="21" ht="18.75" customHeight="1" spans="1:7">
      <c r="A21" s="372" t="s">
        <v>2229</v>
      </c>
      <c r="B21" s="363">
        <v>910</v>
      </c>
      <c r="C21" s="363">
        <v>910</v>
      </c>
      <c r="D21" s="363">
        <v>720</v>
      </c>
      <c r="E21" s="363">
        <f>D21/B21</f>
        <v>1</v>
      </c>
      <c r="F21" s="363">
        <v>641</v>
      </c>
      <c r="G21" s="368">
        <f>(D21-F21)/F21</f>
        <v>0.12</v>
      </c>
    </row>
    <row r="22" ht="18.75" customHeight="1" spans="1:7">
      <c r="A22" s="365" t="s">
        <v>2230</v>
      </c>
      <c r="B22" s="363">
        <v>5</v>
      </c>
      <c r="C22" s="363">
        <v>5</v>
      </c>
      <c r="D22" s="363">
        <v>3</v>
      </c>
      <c r="E22" s="363">
        <f>D22/B22</f>
        <v>1</v>
      </c>
      <c r="F22" s="363">
        <v>4</v>
      </c>
      <c r="G22" s="368">
        <f>(D22-F22)/F22</f>
        <v>-0.25</v>
      </c>
    </row>
    <row r="23" ht="18.75" customHeight="1" spans="1:7">
      <c r="A23" s="373" t="s">
        <v>2231</v>
      </c>
      <c r="B23" s="374"/>
      <c r="C23" s="375"/>
      <c r="D23" s="374"/>
      <c r="E23" s="376"/>
      <c r="F23" s="374"/>
      <c r="G23" s="376"/>
    </row>
    <row r="24" ht="18.75" customHeight="1" spans="1:7">
      <c r="A24" s="377" t="s">
        <v>122</v>
      </c>
      <c r="B24" s="378"/>
      <c r="C24" s="379"/>
      <c r="D24" s="379"/>
      <c r="E24" s="376"/>
      <c r="F24" s="379"/>
      <c r="G24" s="376"/>
    </row>
    <row r="25" ht="18.75" customHeight="1" spans="1:7">
      <c r="A25" s="377" t="s">
        <v>124</v>
      </c>
      <c r="B25" s="380"/>
      <c r="C25" s="380"/>
      <c r="D25" s="380">
        <f>D26+D27+D28</f>
        <v>7659</v>
      </c>
      <c r="E25" s="376"/>
      <c r="F25" s="380">
        <f>F26+F27+F28</f>
        <v>19560</v>
      </c>
      <c r="G25" s="376">
        <f t="shared" ref="G25:G28" si="5">(D25-F25)/F25</f>
        <v>-0.61</v>
      </c>
    </row>
    <row r="26" ht="18.75" customHeight="1" spans="1:7">
      <c r="A26" s="373" t="s">
        <v>2200</v>
      </c>
      <c r="B26" s="363"/>
      <c r="C26" s="361"/>
      <c r="D26" s="334">
        <v>1082</v>
      </c>
      <c r="E26" s="376"/>
      <c r="F26" s="367">
        <v>2106</v>
      </c>
      <c r="G26" s="376">
        <f t="shared" si="5"/>
        <v>-0.49</v>
      </c>
    </row>
    <row r="27" ht="18.75" customHeight="1" spans="1:7">
      <c r="A27" s="381" t="s">
        <v>2232</v>
      </c>
      <c r="B27" s="363"/>
      <c r="C27" s="361"/>
      <c r="D27" s="334">
        <v>0</v>
      </c>
      <c r="E27" s="376"/>
      <c r="F27" s="367"/>
      <c r="G27" s="376"/>
    </row>
    <row r="28" ht="18.75" customHeight="1" spans="1:7">
      <c r="A28" s="373" t="s">
        <v>2233</v>
      </c>
      <c r="B28" s="363"/>
      <c r="C28" s="361"/>
      <c r="D28" s="334">
        <v>6577</v>
      </c>
      <c r="E28" s="376"/>
      <c r="F28" s="367">
        <v>17454</v>
      </c>
      <c r="G28" s="376">
        <f>(D28-F28)/F28</f>
        <v>-0.62</v>
      </c>
    </row>
    <row r="29" ht="18.75" customHeight="1" spans="1:7">
      <c r="A29" s="373" t="s">
        <v>2234</v>
      </c>
      <c r="B29" s="361"/>
      <c r="C29" s="361">
        <f>B29</f>
        <v>0</v>
      </c>
      <c r="D29" s="367"/>
      <c r="E29" s="359"/>
      <c r="F29" s="367"/>
      <c r="G29" s="359"/>
    </row>
    <row r="30" ht="18.75" customHeight="1" spans="1:7">
      <c r="A30" s="382" t="s">
        <v>2206</v>
      </c>
      <c r="B30" s="358">
        <f t="shared" ref="B30:F30" si="6">B6+B24+B25</f>
        <v>50000</v>
      </c>
      <c r="C30" s="358">
        <f t="shared" si="6"/>
        <v>50000</v>
      </c>
      <c r="D30" s="358">
        <f t="shared" si="6"/>
        <v>29088</v>
      </c>
      <c r="E30" s="359">
        <f>D30/B30</f>
        <v>0.58</v>
      </c>
      <c r="F30" s="358">
        <f>F6+F24+F25</f>
        <v>29314</v>
      </c>
      <c r="G30" s="359">
        <f>(D30-F30)/F30</f>
        <v>-0.01</v>
      </c>
    </row>
    <row r="31" ht="48.75" customHeight="1" spans="1:7">
      <c r="A31" s="383" t="s">
        <v>2235</v>
      </c>
      <c r="B31" s="383"/>
      <c r="C31" s="383"/>
      <c r="D31" s="383"/>
      <c r="E31" s="383"/>
      <c r="F31" s="383"/>
      <c r="G31" s="383"/>
    </row>
  </sheetData>
  <mergeCells count="7">
    <mergeCell ref="A2:G2"/>
    <mergeCell ref="E4:G4"/>
    <mergeCell ref="A31:G31"/>
    <mergeCell ref="A4:A5"/>
    <mergeCell ref="B4:B5"/>
    <mergeCell ref="C4:C5"/>
    <mergeCell ref="D4:D5"/>
  </mergeCells>
  <pageMargins left="0.75" right="0.75" top="1" bottom="1" header="0.5" footer="0.5"/>
  <pageSetup paperSize="9" orientation="portrait" horizontalDpi="600"/>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4"/>
  <sheetViews>
    <sheetView topLeftCell="A7" workbookViewId="0">
      <selection activeCell="G44" sqref="B44:G44"/>
    </sheetView>
  </sheetViews>
  <sheetFormatPr defaultColWidth="9.33333333333333" defaultRowHeight="11.25"/>
  <cols>
    <col min="1" max="1" width="62.1666666666667" customWidth="1"/>
    <col min="2" max="2" width="10.6666666666667" customWidth="1"/>
    <col min="3" max="3" width="11.5"/>
    <col min="4" max="4" width="14" customWidth="1"/>
    <col min="5" max="5" width="8.16666666666667" customWidth="1"/>
    <col min="6" max="6" width="16.1666666666667" customWidth="1"/>
    <col min="7" max="7" width="13.6666666666667" customWidth="1"/>
  </cols>
  <sheetData>
    <row r="1" ht="13.5" spans="1:7">
      <c r="A1" s="297" t="s">
        <v>2236</v>
      </c>
      <c r="B1" s="298"/>
      <c r="C1" s="299"/>
      <c r="D1" s="298"/>
      <c r="E1" s="300"/>
      <c r="F1" s="300"/>
      <c r="G1" s="301"/>
    </row>
    <row r="2" ht="20.25" spans="1:7">
      <c r="A2" s="302" t="s">
        <v>2237</v>
      </c>
      <c r="B2" s="303"/>
      <c r="C2" s="303"/>
      <c r="D2" s="304"/>
      <c r="E2" s="305"/>
      <c r="F2" s="305"/>
      <c r="G2" s="303"/>
    </row>
    <row r="3" ht="12" spans="1:7">
      <c r="A3" s="306"/>
      <c r="B3" s="307"/>
      <c r="C3" s="308"/>
      <c r="D3" s="308"/>
      <c r="E3" s="309" t="s">
        <v>145</v>
      </c>
      <c r="F3" s="309"/>
      <c r="G3" s="309"/>
    </row>
    <row r="4" ht="12" spans="1:7">
      <c r="A4" s="310" t="s">
        <v>2153</v>
      </c>
      <c r="B4" s="223" t="s">
        <v>2212</v>
      </c>
      <c r="C4" s="311" t="s">
        <v>2213</v>
      </c>
      <c r="D4" s="206" t="s">
        <v>73</v>
      </c>
      <c r="E4" s="251" t="s">
        <v>73</v>
      </c>
      <c r="F4" s="251"/>
      <c r="G4" s="223"/>
    </row>
    <row r="5" ht="44.25" customHeight="1" spans="1:7">
      <c r="A5" s="310"/>
      <c r="B5" s="223"/>
      <c r="C5" s="311"/>
      <c r="D5" s="206"/>
      <c r="E5" s="312" t="s">
        <v>2214</v>
      </c>
      <c r="F5" s="312" t="s">
        <v>147</v>
      </c>
      <c r="G5" s="313" t="s">
        <v>911</v>
      </c>
    </row>
    <row r="6" ht="16.5" customHeight="1" spans="1:7">
      <c r="A6" s="314" t="s">
        <v>2238</v>
      </c>
      <c r="B6" s="315">
        <f t="shared" ref="B6:F6" si="0">B7+B9+B12+B21+B24+B27+B29+B31+B35+B36</f>
        <v>49765</v>
      </c>
      <c r="C6" s="315">
        <f t="shared" si="0"/>
        <v>22221</v>
      </c>
      <c r="D6" s="315">
        <f t="shared" si="0"/>
        <v>16470</v>
      </c>
      <c r="E6" s="316">
        <f t="shared" ref="E6:E12" si="1">D6/B6</f>
        <v>0.33</v>
      </c>
      <c r="F6" s="315">
        <f>F7+F9+F12+F21+F24+F27+F29+F31+F35+F36</f>
        <v>18148</v>
      </c>
      <c r="G6" s="316">
        <f t="shared" ref="G6:G12" si="2">(D6-F6)/F6</f>
        <v>-0.09</v>
      </c>
    </row>
    <row r="7" ht="16.5" customHeight="1" spans="1:7">
      <c r="A7" s="317" t="s">
        <v>2157</v>
      </c>
      <c r="B7" s="318">
        <v>114</v>
      </c>
      <c r="C7" s="318">
        <v>151</v>
      </c>
      <c r="D7" s="318"/>
      <c r="E7" s="319">
        <f t="shared" si="1"/>
        <v>0</v>
      </c>
      <c r="F7" s="318"/>
      <c r="G7" s="319"/>
    </row>
    <row r="8" ht="16.5" customHeight="1" spans="1:7">
      <c r="A8" s="320" t="s">
        <v>2239</v>
      </c>
      <c r="B8" s="318"/>
      <c r="C8" s="318"/>
      <c r="D8" s="321"/>
      <c r="E8" s="322">
        <v>0</v>
      </c>
      <c r="F8" s="321"/>
      <c r="G8" s="319"/>
    </row>
    <row r="9" ht="16.5" customHeight="1" spans="1:7">
      <c r="A9" s="317" t="s">
        <v>2161</v>
      </c>
      <c r="B9" s="318">
        <v>1255</v>
      </c>
      <c r="C9" s="318">
        <v>1466</v>
      </c>
      <c r="D9" s="318">
        <v>565</v>
      </c>
      <c r="E9" s="319">
        <f>D9/B9</f>
        <v>0.45</v>
      </c>
      <c r="F9" s="318">
        <f>F10+F11</f>
        <v>649</v>
      </c>
      <c r="G9" s="319">
        <f>(D9-F9)/F9</f>
        <v>-0.13</v>
      </c>
    </row>
    <row r="10" ht="16.5" customHeight="1" spans="1:7">
      <c r="A10" s="320" t="s">
        <v>2240</v>
      </c>
      <c r="B10" s="323">
        <v>861</v>
      </c>
      <c r="C10" s="324">
        <v>935</v>
      </c>
      <c r="D10" s="321">
        <v>404</v>
      </c>
      <c r="E10" s="319">
        <f>D10/B10</f>
        <v>0.47</v>
      </c>
      <c r="F10" s="321">
        <v>569</v>
      </c>
      <c r="G10" s="319">
        <f>(D10-F10)/F10</f>
        <v>-0.29</v>
      </c>
    </row>
    <row r="11" ht="16.5" customHeight="1" spans="1:7">
      <c r="A11" s="320" t="s">
        <v>2241</v>
      </c>
      <c r="B11" s="325">
        <v>394</v>
      </c>
      <c r="C11" s="326">
        <v>531</v>
      </c>
      <c r="D11" s="318">
        <v>161</v>
      </c>
      <c r="E11" s="319">
        <f>D11/B11</f>
        <v>0.41</v>
      </c>
      <c r="F11" s="318">
        <v>80</v>
      </c>
      <c r="G11" s="319">
        <f>(D11-F11)/F11</f>
        <v>1.01</v>
      </c>
    </row>
    <row r="12" ht="16.5" customHeight="1" spans="1:7">
      <c r="A12" s="317" t="s">
        <v>2167</v>
      </c>
      <c r="B12" s="327">
        <v>42295</v>
      </c>
      <c r="C12" s="327">
        <v>12838</v>
      </c>
      <c r="D12" s="327">
        <v>12242</v>
      </c>
      <c r="E12" s="319">
        <f>D12/B12</f>
        <v>0.29</v>
      </c>
      <c r="F12" s="327">
        <f>F13+F14+F15+F17+F16+F18+F20+F19</f>
        <v>12598</v>
      </c>
      <c r="G12" s="319">
        <f>(D12-F12)/F12</f>
        <v>-0.03</v>
      </c>
    </row>
    <row r="13" ht="16.5" customHeight="1" spans="1:7">
      <c r="A13" s="317" t="s">
        <v>2242</v>
      </c>
      <c r="B13" s="327"/>
      <c r="C13" s="318"/>
      <c r="D13" s="328"/>
      <c r="E13" s="319"/>
      <c r="F13" s="328"/>
      <c r="G13" s="319"/>
    </row>
    <row r="14" ht="16.5" customHeight="1" spans="1:7">
      <c r="A14" s="320" t="s">
        <v>2243</v>
      </c>
      <c r="B14" s="323">
        <v>41795</v>
      </c>
      <c r="C14" s="324">
        <v>5215</v>
      </c>
      <c r="D14" s="329">
        <v>5174</v>
      </c>
      <c r="E14" s="319">
        <f>D14/B14</f>
        <v>0.12</v>
      </c>
      <c r="F14" s="329">
        <v>5018</v>
      </c>
      <c r="G14" s="319">
        <f t="shared" ref="G14:G17" si="3">(D14-F14)/F14</f>
        <v>0.03</v>
      </c>
    </row>
    <row r="15" ht="16.5" customHeight="1" spans="1:7">
      <c r="A15" s="320" t="s">
        <v>2244</v>
      </c>
      <c r="B15" s="318"/>
      <c r="C15" s="318"/>
      <c r="D15" s="321"/>
      <c r="E15" s="322"/>
      <c r="F15" s="321">
        <v>0</v>
      </c>
      <c r="G15" s="319"/>
    </row>
    <row r="16" ht="16.5" customHeight="1" spans="1:7">
      <c r="A16" s="320" t="s">
        <v>2245</v>
      </c>
      <c r="B16" s="318"/>
      <c r="C16" s="318">
        <v>151</v>
      </c>
      <c r="D16" s="321"/>
      <c r="E16" s="322">
        <v>0</v>
      </c>
      <c r="F16" s="321">
        <v>556</v>
      </c>
      <c r="G16" s="319">
        <f>(D16-F16)/F16</f>
        <v>-1</v>
      </c>
    </row>
    <row r="17" ht="16.5" customHeight="1" spans="1:7">
      <c r="A17" s="320" t="s">
        <v>2246</v>
      </c>
      <c r="B17" s="318"/>
      <c r="C17" s="318">
        <v>185</v>
      </c>
      <c r="D17" s="321">
        <v>60</v>
      </c>
      <c r="E17" s="322">
        <v>0</v>
      </c>
      <c r="F17" s="321">
        <v>500</v>
      </c>
      <c r="G17" s="319">
        <f>(D17-F17)/F17</f>
        <v>-0.88</v>
      </c>
    </row>
    <row r="18" ht="21.75" customHeight="1" spans="1:7">
      <c r="A18" s="320" t="s">
        <v>2247</v>
      </c>
      <c r="B18" s="318"/>
      <c r="C18" s="318"/>
      <c r="D18" s="321"/>
      <c r="E18" s="319"/>
      <c r="F18" s="321">
        <v>0</v>
      </c>
      <c r="G18" s="319"/>
    </row>
    <row r="19" ht="16.5" customHeight="1" spans="1:7">
      <c r="A19" s="320" t="s">
        <v>2248</v>
      </c>
      <c r="B19" s="318"/>
      <c r="C19" s="323">
        <v>5466</v>
      </c>
      <c r="D19" s="318">
        <v>5409</v>
      </c>
      <c r="E19" s="322">
        <v>0</v>
      </c>
      <c r="F19" s="318">
        <v>6382</v>
      </c>
      <c r="G19" s="319">
        <f>(D19-F19)/F19</f>
        <v>-0.15</v>
      </c>
    </row>
    <row r="20" ht="16.5" customHeight="1" spans="1:7">
      <c r="A20" s="320" t="s">
        <v>2249</v>
      </c>
      <c r="B20" s="323">
        <v>500</v>
      </c>
      <c r="C20" s="324">
        <v>1821</v>
      </c>
      <c r="D20" s="318">
        <v>1599</v>
      </c>
      <c r="E20" s="319">
        <f t="shared" ref="E20:E25" si="4">D20/B20</f>
        <v>3.2</v>
      </c>
      <c r="F20" s="318">
        <v>142</v>
      </c>
      <c r="G20" s="319">
        <f>(D20-F20)/F20</f>
        <v>10.26</v>
      </c>
    </row>
    <row r="21" ht="16.5" customHeight="1" spans="1:7">
      <c r="A21" s="317" t="s">
        <v>2179</v>
      </c>
      <c r="B21" s="330"/>
      <c r="C21" s="323">
        <v>398</v>
      </c>
      <c r="D21" s="330"/>
      <c r="E21" s="322"/>
      <c r="F21" s="330"/>
      <c r="G21" s="319"/>
    </row>
    <row r="22" ht="16.5" customHeight="1" spans="1:7">
      <c r="A22" s="317" t="s">
        <v>2250</v>
      </c>
      <c r="B22" s="330"/>
      <c r="C22" s="323">
        <v>4</v>
      </c>
      <c r="D22" s="330"/>
      <c r="E22" s="319"/>
      <c r="F22" s="330"/>
      <c r="G22" s="319"/>
    </row>
    <row r="23" ht="16.5" customHeight="1" spans="1:7">
      <c r="A23" s="320" t="s">
        <v>2251</v>
      </c>
      <c r="B23" s="318"/>
      <c r="C23" s="323">
        <v>394</v>
      </c>
      <c r="D23" s="321"/>
      <c r="E23" s="319"/>
      <c r="F23" s="321"/>
      <c r="G23" s="319"/>
    </row>
    <row r="24" ht="16.5" customHeight="1" spans="1:7">
      <c r="A24" s="317" t="s">
        <v>2185</v>
      </c>
      <c r="B24" s="323">
        <v>78</v>
      </c>
      <c r="C24" s="323">
        <v>161</v>
      </c>
      <c r="D24" s="318"/>
      <c r="E24" s="319">
        <f>D24/B24</f>
        <v>0</v>
      </c>
      <c r="F24" s="318"/>
      <c r="G24" s="319"/>
    </row>
    <row r="25" ht="16.5" customHeight="1" spans="1:7">
      <c r="A25" s="331" t="s">
        <v>2252</v>
      </c>
      <c r="B25" s="325">
        <v>78</v>
      </c>
      <c r="C25" s="325">
        <v>161</v>
      </c>
      <c r="D25" s="321"/>
      <c r="E25" s="319">
        <f>D25/B25</f>
        <v>0</v>
      </c>
      <c r="F25" s="321"/>
      <c r="G25" s="319"/>
    </row>
    <row r="26" ht="16.5" customHeight="1" spans="1:9">
      <c r="A26" s="320" t="s">
        <v>2253</v>
      </c>
      <c r="B26" s="318"/>
      <c r="C26" s="318"/>
      <c r="D26" s="321"/>
      <c r="E26" s="319"/>
      <c r="F26" s="321"/>
      <c r="G26" s="319"/>
      <c r="I26" t="s">
        <v>2254</v>
      </c>
    </row>
    <row r="27" ht="16.5" customHeight="1" spans="1:10">
      <c r="A27" s="317" t="s">
        <v>2189</v>
      </c>
      <c r="B27" s="318"/>
      <c r="C27" s="318"/>
      <c r="D27" s="318"/>
      <c r="E27" s="319"/>
      <c r="F27" s="318"/>
      <c r="G27" s="319"/>
      <c r="J27" t="s">
        <v>2255</v>
      </c>
    </row>
    <row r="28" ht="16.5" customHeight="1" spans="1:7">
      <c r="A28" s="320" t="s">
        <v>2256</v>
      </c>
      <c r="B28" s="318"/>
      <c r="C28" s="318"/>
      <c r="D28" s="321"/>
      <c r="E28" s="319"/>
      <c r="F28" s="321"/>
      <c r="G28" s="319"/>
    </row>
    <row r="29" ht="16.5" customHeight="1" spans="1:7">
      <c r="A29" s="332" t="s">
        <v>2191</v>
      </c>
      <c r="B29" s="318"/>
      <c r="C29" s="318"/>
      <c r="D29" s="318"/>
      <c r="E29" s="322">
        <v>0</v>
      </c>
      <c r="F29" s="318">
        <v>4</v>
      </c>
      <c r="G29" s="319">
        <f t="shared" ref="G23:G43" si="5">(D29-F29)/F29</f>
        <v>-1</v>
      </c>
    </row>
    <row r="30" ht="16.5" customHeight="1" spans="1:7">
      <c r="A30" s="333" t="s">
        <v>2257</v>
      </c>
      <c r="B30" s="334"/>
      <c r="C30" s="318"/>
      <c r="D30" s="321"/>
      <c r="E30" s="322">
        <v>0</v>
      </c>
      <c r="F30" s="321">
        <v>4</v>
      </c>
      <c r="G30" s="319">
        <f t="shared" si="5"/>
        <v>-1</v>
      </c>
    </row>
    <row r="31" ht="16.5" customHeight="1" spans="1:7">
      <c r="A31" s="335" t="s">
        <v>2193</v>
      </c>
      <c r="B31" s="323">
        <v>2698</v>
      </c>
      <c r="C31" s="324">
        <v>3882</v>
      </c>
      <c r="D31" s="336">
        <v>338</v>
      </c>
      <c r="E31" s="319">
        <f t="shared" ref="E31:E35" si="6">D31/B31</f>
        <v>0.13</v>
      </c>
      <c r="F31" s="336">
        <v>1517</v>
      </c>
      <c r="G31" s="319">
        <f t="shared" si="5"/>
        <v>-0.78</v>
      </c>
    </row>
    <row r="32" ht="16.5" customHeight="1" spans="1:7">
      <c r="A32" s="320" t="s">
        <v>2258</v>
      </c>
      <c r="B32" s="324"/>
      <c r="C32" s="323">
        <v>87</v>
      </c>
      <c r="D32" s="336"/>
      <c r="E32" s="319"/>
      <c r="F32" s="336"/>
      <c r="G32" s="319"/>
    </row>
    <row r="33" ht="16.5" customHeight="1" spans="1:7">
      <c r="A33" s="320" t="s">
        <v>2259</v>
      </c>
      <c r="B33" s="318"/>
      <c r="C33" s="318">
        <v>22</v>
      </c>
      <c r="D33" s="321"/>
      <c r="E33" s="322">
        <v>0</v>
      </c>
      <c r="F33" s="321"/>
      <c r="G33" s="319"/>
    </row>
    <row r="34" ht="16.5" customHeight="1" spans="1:7">
      <c r="A34" s="320" t="s">
        <v>2260</v>
      </c>
      <c r="B34" s="323">
        <v>2698</v>
      </c>
      <c r="C34" s="323">
        <v>3773</v>
      </c>
      <c r="D34" s="321">
        <v>338</v>
      </c>
      <c r="E34" s="319">
        <f>D34/B34</f>
        <v>0.13</v>
      </c>
      <c r="F34" s="321">
        <v>1517</v>
      </c>
      <c r="G34" s="319"/>
    </row>
    <row r="35" ht="16.5" customHeight="1" spans="1:7">
      <c r="A35" s="320" t="s">
        <v>1990</v>
      </c>
      <c r="B35" s="323">
        <v>3325</v>
      </c>
      <c r="C35" s="324">
        <v>3325</v>
      </c>
      <c r="D35" s="321">
        <v>3325</v>
      </c>
      <c r="E35" s="319">
        <f>D35/B35</f>
        <v>1</v>
      </c>
      <c r="F35" s="321">
        <v>3325</v>
      </c>
      <c r="G35" s="319"/>
    </row>
    <row r="36" ht="16.5" customHeight="1" spans="1:7">
      <c r="A36" s="320" t="s">
        <v>1998</v>
      </c>
      <c r="B36" s="337"/>
      <c r="C36" s="318"/>
      <c r="D36" s="321"/>
      <c r="E36" s="338">
        <v>0</v>
      </c>
      <c r="F36" s="321">
        <v>55</v>
      </c>
      <c r="G36" s="319"/>
    </row>
    <row r="37" ht="16.5" customHeight="1" spans="1:7">
      <c r="A37" s="339" t="s">
        <v>127</v>
      </c>
      <c r="B37" s="340"/>
      <c r="C37" s="318"/>
      <c r="D37" s="341">
        <v>6867</v>
      </c>
      <c r="E37" s="322">
        <v>0</v>
      </c>
      <c r="F37" s="341">
        <v>0</v>
      </c>
      <c r="G37" s="322">
        <v>1</v>
      </c>
    </row>
    <row r="38" ht="16.5" customHeight="1" spans="1:7">
      <c r="A38" s="339" t="s">
        <v>129</v>
      </c>
      <c r="B38" s="341"/>
      <c r="C38" s="341"/>
      <c r="D38" s="341">
        <v>5751</v>
      </c>
      <c r="E38" s="322">
        <v>0</v>
      </c>
      <c r="F38" s="341">
        <f>F39+F41+F42+F43</f>
        <v>6799</v>
      </c>
      <c r="G38" s="319">
        <f t="shared" ref="G38:G44" si="7">(D38-F38)/F38</f>
        <v>-0.15</v>
      </c>
    </row>
    <row r="39" ht="16.5" customHeight="1" spans="1:7">
      <c r="A39" s="335" t="s">
        <v>2261</v>
      </c>
      <c r="B39" s="327"/>
      <c r="C39" s="318"/>
      <c r="D39" s="321"/>
      <c r="E39" s="319"/>
      <c r="F39" s="321"/>
      <c r="G39" s="319"/>
    </row>
    <row r="40" ht="16.5" customHeight="1" spans="1:7">
      <c r="A40" s="335" t="s">
        <v>2262</v>
      </c>
      <c r="B40" s="327"/>
      <c r="C40" s="318"/>
      <c r="D40" s="321"/>
      <c r="E40" s="322">
        <v>0</v>
      </c>
      <c r="F40" s="321">
        <v>0</v>
      </c>
      <c r="G40" s="319"/>
    </row>
    <row r="41" ht="16.5" customHeight="1" spans="1:7">
      <c r="A41" s="342" t="s">
        <v>937</v>
      </c>
      <c r="B41" s="343"/>
      <c r="C41" s="318"/>
      <c r="D41" s="321"/>
      <c r="E41" s="322">
        <v>0</v>
      </c>
      <c r="F41" s="321">
        <v>222</v>
      </c>
      <c r="G41" s="319">
        <f>(D41-F41)/F41</f>
        <v>-1</v>
      </c>
    </row>
    <row r="42" ht="16.5" customHeight="1" spans="1:7">
      <c r="A42" s="335" t="s">
        <v>938</v>
      </c>
      <c r="B42" s="327"/>
      <c r="C42" s="318"/>
      <c r="D42" s="344"/>
      <c r="E42" s="319"/>
      <c r="F42" s="344"/>
      <c r="G42" s="319"/>
    </row>
    <row r="43" ht="16.5" customHeight="1" spans="1:7">
      <c r="A43" s="345" t="s">
        <v>137</v>
      </c>
      <c r="B43" s="318"/>
      <c r="C43" s="318"/>
      <c r="D43" s="321">
        <v>5751</v>
      </c>
      <c r="E43" s="322">
        <v>0</v>
      </c>
      <c r="F43" s="321">
        <v>6577</v>
      </c>
      <c r="G43" s="319">
        <f>(D43-F43)/F43</f>
        <v>-0.13</v>
      </c>
    </row>
    <row r="44" ht="16.5" customHeight="1" spans="1:7">
      <c r="A44" s="346" t="s">
        <v>2207</v>
      </c>
      <c r="B44" s="347">
        <f t="shared" ref="B44:F44" si="8">B6+B37+B38</f>
        <v>49765</v>
      </c>
      <c r="C44" s="347">
        <f t="shared" si="8"/>
        <v>22221</v>
      </c>
      <c r="D44" s="347">
        <f t="shared" si="8"/>
        <v>29088</v>
      </c>
      <c r="E44" s="316">
        <f>D44/B44</f>
        <v>0.58</v>
      </c>
      <c r="F44" s="347">
        <f>F6+F37+F38</f>
        <v>24947</v>
      </c>
      <c r="G44" s="316">
        <f>(D44-F44)/F44</f>
        <v>0.17</v>
      </c>
    </row>
  </sheetData>
  <mergeCells count="7">
    <mergeCell ref="A2:G2"/>
    <mergeCell ref="E3:G3"/>
    <mergeCell ref="E4:G4"/>
    <mergeCell ref="A4:A5"/>
    <mergeCell ref="B4:B5"/>
    <mergeCell ref="C4:C5"/>
    <mergeCell ref="D4:D5"/>
  </mergeCells>
  <pageMargins left="0.75" right="0.209027777777778" top="1" bottom="1" header="0.5" footer="0.5"/>
  <pageSetup paperSize="9" orientation="landscape" horizontalDpi="600"/>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
  <sheetViews>
    <sheetView workbookViewId="0">
      <selection activeCell="I8" sqref="I8"/>
    </sheetView>
  </sheetViews>
  <sheetFormatPr defaultColWidth="9.33333333333333" defaultRowHeight="11.25" outlineLevelCol="7"/>
  <cols>
    <col min="1" max="3" width="15.5" style="116" customWidth="1"/>
    <col min="4" max="4" width="15.6666666666667" style="116" customWidth="1"/>
    <col min="5" max="8" width="15.5" style="116" customWidth="1"/>
    <col min="9" max="16384" width="9.33333333333333" style="116"/>
  </cols>
  <sheetData>
    <row r="1" s="116" customFormat="1" ht="13.5" spans="1:8">
      <c r="A1" s="280" t="s">
        <v>2263</v>
      </c>
      <c r="B1" s="281"/>
      <c r="C1" s="282"/>
      <c r="D1" s="282"/>
      <c r="E1" s="283"/>
      <c r="F1" s="283"/>
      <c r="G1" s="283"/>
      <c r="H1" s="283"/>
    </row>
    <row r="2" s="116" customFormat="1" ht="18.75" spans="1:8">
      <c r="A2" s="284" t="s">
        <v>2264</v>
      </c>
      <c r="B2" s="284"/>
      <c r="C2" s="284"/>
      <c r="D2" s="284"/>
      <c r="E2" s="284"/>
      <c r="F2" s="284"/>
      <c r="G2" s="284"/>
      <c r="H2" s="284"/>
    </row>
    <row r="3" s="116" customFormat="1" ht="13.5" spans="1:8">
      <c r="A3" s="285"/>
      <c r="B3" s="281"/>
      <c r="C3" s="282"/>
      <c r="D3" s="282"/>
      <c r="E3" s="286"/>
      <c r="F3" s="283"/>
      <c r="G3" s="283"/>
      <c r="H3" s="286" t="s">
        <v>145</v>
      </c>
    </row>
    <row r="4" s="116" customFormat="1" ht="60" spans="1:8">
      <c r="A4" s="287" t="s">
        <v>2265</v>
      </c>
      <c r="B4" s="287" t="s">
        <v>2079</v>
      </c>
      <c r="C4" s="287" t="s">
        <v>2266</v>
      </c>
      <c r="D4" s="287" t="s">
        <v>2169</v>
      </c>
      <c r="E4" s="287" t="s">
        <v>2267</v>
      </c>
      <c r="F4" s="287" t="s">
        <v>2192</v>
      </c>
      <c r="G4" s="287" t="s">
        <v>2196</v>
      </c>
      <c r="H4" s="287" t="s">
        <v>2268</v>
      </c>
    </row>
    <row r="5" s="116" customFormat="1" ht="24" customHeight="1" spans="1:8">
      <c r="A5" s="287" t="s">
        <v>2079</v>
      </c>
      <c r="B5" s="288">
        <f t="shared" ref="B5:H5" si="0">SUM(B6:B15)</f>
        <v>2962</v>
      </c>
      <c r="C5" s="288"/>
      <c r="D5" s="288">
        <f>SUM(D6:D15)</f>
        <v>2962</v>
      </c>
      <c r="E5" s="288">
        <f>SUM(E6:E15)</f>
        <v>0</v>
      </c>
      <c r="F5" s="288">
        <f>SUM(F6:F15)</f>
        <v>0</v>
      </c>
      <c r="G5" s="288">
        <f>SUM(G6:G15)</f>
        <v>0</v>
      </c>
      <c r="H5" s="288">
        <f>SUM(H6:H15)</f>
        <v>0</v>
      </c>
    </row>
    <row r="6" s="116" customFormat="1" ht="24" customHeight="1" spans="1:8">
      <c r="A6" s="289" t="s">
        <v>2069</v>
      </c>
      <c r="B6" s="290">
        <f t="shared" ref="B6:B15" si="1">SUM(C6:H6)</f>
        <v>140</v>
      </c>
      <c r="C6" s="291"/>
      <c r="D6" s="291">
        <v>140</v>
      </c>
      <c r="E6" s="291"/>
      <c r="F6" s="291"/>
      <c r="G6" s="291"/>
      <c r="H6" s="291"/>
    </row>
    <row r="7" s="116" customFormat="1" ht="24" customHeight="1" spans="1:8">
      <c r="A7" s="289" t="s">
        <v>2070</v>
      </c>
      <c r="B7" s="290">
        <f t="shared" si="1"/>
        <v>133</v>
      </c>
      <c r="C7" s="291"/>
      <c r="D7" s="291">
        <v>133</v>
      </c>
      <c r="E7" s="291"/>
      <c r="F7" s="291"/>
      <c r="G7" s="291"/>
      <c r="H7" s="291"/>
    </row>
    <row r="8" s="116" customFormat="1" ht="24" customHeight="1" spans="1:8">
      <c r="A8" s="289" t="s">
        <v>2071</v>
      </c>
      <c r="B8" s="290">
        <f t="shared" si="1"/>
        <v>795</v>
      </c>
      <c r="C8" s="291"/>
      <c r="D8" s="290">
        <v>795</v>
      </c>
      <c r="E8" s="291"/>
      <c r="F8" s="291"/>
      <c r="G8" s="291"/>
      <c r="H8" s="291"/>
    </row>
    <row r="9" s="116" customFormat="1" ht="24" customHeight="1" spans="1:8">
      <c r="A9" s="289" t="s">
        <v>2072</v>
      </c>
      <c r="B9" s="290">
        <f t="shared" si="1"/>
        <v>348</v>
      </c>
      <c r="C9" s="291"/>
      <c r="D9" s="290">
        <v>348</v>
      </c>
      <c r="E9" s="291"/>
      <c r="F9" s="291"/>
      <c r="G9" s="291"/>
      <c r="H9" s="290"/>
    </row>
    <row r="10" s="116" customFormat="1" ht="24" customHeight="1" spans="1:8">
      <c r="A10" s="289" t="s">
        <v>2073</v>
      </c>
      <c r="B10" s="290">
        <f t="shared" si="1"/>
        <v>130</v>
      </c>
      <c r="C10" s="291"/>
      <c r="D10" s="290">
        <v>130</v>
      </c>
      <c r="E10" s="291"/>
      <c r="F10" s="291"/>
      <c r="G10" s="291"/>
      <c r="H10" s="290"/>
    </row>
    <row r="11" s="116" customFormat="1" ht="24" customHeight="1" spans="1:8">
      <c r="A11" s="289" t="s">
        <v>2074</v>
      </c>
      <c r="B11" s="290">
        <f t="shared" si="1"/>
        <v>303</v>
      </c>
      <c r="C11" s="291"/>
      <c r="D11" s="290">
        <v>303</v>
      </c>
      <c r="E11" s="291"/>
      <c r="F11" s="291"/>
      <c r="G11" s="291"/>
      <c r="H11" s="291"/>
    </row>
    <row r="12" s="116" customFormat="1" ht="24" customHeight="1" spans="1:8">
      <c r="A12" s="289" t="s">
        <v>2075</v>
      </c>
      <c r="B12" s="290">
        <f t="shared" si="1"/>
        <v>263</v>
      </c>
      <c r="C12" s="291"/>
      <c r="D12" s="290">
        <v>263</v>
      </c>
      <c r="E12" s="291"/>
      <c r="F12" s="291"/>
      <c r="G12" s="291"/>
      <c r="H12" s="291"/>
    </row>
    <row r="13" s="116" customFormat="1" ht="24" customHeight="1" spans="1:8">
      <c r="A13" s="289" t="s">
        <v>2076</v>
      </c>
      <c r="B13" s="290">
        <f t="shared" si="1"/>
        <v>117</v>
      </c>
      <c r="C13" s="291"/>
      <c r="D13" s="290">
        <v>117</v>
      </c>
      <c r="E13" s="291"/>
      <c r="F13" s="291"/>
      <c r="G13" s="291"/>
      <c r="H13" s="291"/>
    </row>
    <row r="14" s="116" customFormat="1" ht="24" customHeight="1" spans="1:8">
      <c r="A14" s="289" t="s">
        <v>2077</v>
      </c>
      <c r="B14" s="290">
        <f t="shared" si="1"/>
        <v>213</v>
      </c>
      <c r="C14" s="291"/>
      <c r="D14" s="290">
        <v>213</v>
      </c>
      <c r="E14" s="291"/>
      <c r="F14" s="291"/>
      <c r="G14" s="291"/>
      <c r="H14" s="290"/>
    </row>
    <row r="15" s="116" customFormat="1" ht="24" customHeight="1" spans="1:8">
      <c r="A15" s="289" t="s">
        <v>2078</v>
      </c>
      <c r="B15" s="290">
        <f t="shared" si="1"/>
        <v>520</v>
      </c>
      <c r="C15" s="291"/>
      <c r="D15" s="290">
        <v>520</v>
      </c>
      <c r="E15" s="291"/>
      <c r="F15" s="291"/>
      <c r="G15" s="291"/>
      <c r="H15" s="291"/>
    </row>
    <row r="16" s="116" customFormat="1" ht="24" customHeight="1" spans="1:8">
      <c r="A16" s="292"/>
      <c r="B16" s="293"/>
      <c r="C16" s="294"/>
      <c r="D16" s="294"/>
      <c r="E16" s="295"/>
      <c r="F16" s="295"/>
      <c r="G16" s="295"/>
      <c r="H16" s="295"/>
    </row>
    <row r="17" s="116" customFormat="1" ht="24" customHeight="1" spans="1:8">
      <c r="A17" s="296" t="s">
        <v>2269</v>
      </c>
      <c r="B17" s="296"/>
      <c r="C17" s="296"/>
      <c r="D17" s="296"/>
      <c r="E17" s="296"/>
      <c r="F17" s="296"/>
      <c r="G17" s="296"/>
      <c r="H17" s="296"/>
    </row>
  </sheetData>
  <mergeCells count="2">
    <mergeCell ref="A2:H2"/>
    <mergeCell ref="A17:H17"/>
  </mergeCells>
  <pageMargins left="0.75" right="0.75" top="1" bottom="1" header="0.5" footer="0.5"/>
  <pageSetup paperSize="9" orientation="landscape" horizontalDpi="600"/>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7"/>
  <sheetViews>
    <sheetView workbookViewId="0">
      <selection activeCell="F18" sqref="F18"/>
    </sheetView>
  </sheetViews>
  <sheetFormatPr defaultColWidth="9.33333333333333" defaultRowHeight="11.25"/>
  <cols>
    <col min="1" max="1" width="29.5" customWidth="1"/>
    <col min="7" max="7" width="37" customWidth="1"/>
  </cols>
  <sheetData>
    <row r="1" ht="14.25" spans="1:12">
      <c r="A1" s="201" t="s">
        <v>2270</v>
      </c>
      <c r="B1" s="264"/>
      <c r="C1" s="264"/>
      <c r="D1" s="264"/>
      <c r="E1" s="264"/>
      <c r="F1" s="264"/>
      <c r="G1" s="264"/>
      <c r="H1" s="264"/>
      <c r="I1" s="264"/>
      <c r="J1" s="264"/>
      <c r="K1" s="264"/>
      <c r="L1" s="264"/>
    </row>
    <row r="2" ht="18.75" spans="1:12">
      <c r="A2" s="203" t="s">
        <v>2271</v>
      </c>
      <c r="B2" s="203"/>
      <c r="C2" s="203"/>
      <c r="D2" s="203"/>
      <c r="E2" s="203"/>
      <c r="F2" s="203"/>
      <c r="G2" s="203"/>
      <c r="H2" s="203"/>
      <c r="I2" s="203"/>
      <c r="J2" s="203"/>
      <c r="K2" s="203"/>
      <c r="L2" s="203"/>
    </row>
    <row r="3" ht="13.5" spans="1:12">
      <c r="A3" s="265"/>
      <c r="B3" s="265"/>
      <c r="C3" s="266"/>
      <c r="D3" s="266"/>
      <c r="E3" s="266"/>
      <c r="F3" s="266"/>
      <c r="G3" s="265"/>
      <c r="H3" s="265"/>
      <c r="I3" s="250" t="s">
        <v>2272</v>
      </c>
      <c r="J3" s="250"/>
      <c r="K3" s="250"/>
      <c r="L3" s="250"/>
    </row>
    <row r="4" ht="12" spans="1:12">
      <c r="A4" s="205" t="s">
        <v>2273</v>
      </c>
      <c r="B4" s="207" t="s">
        <v>2274</v>
      </c>
      <c r="C4" s="207" t="s">
        <v>2275</v>
      </c>
      <c r="D4" s="206" t="s">
        <v>73</v>
      </c>
      <c r="E4" s="251" t="s">
        <v>73</v>
      </c>
      <c r="F4" s="223"/>
      <c r="G4" s="205" t="s">
        <v>2273</v>
      </c>
      <c r="H4" s="207" t="s">
        <v>2274</v>
      </c>
      <c r="I4" s="207" t="s">
        <v>2275</v>
      </c>
      <c r="J4" s="206" t="s">
        <v>73</v>
      </c>
      <c r="K4" s="251" t="s">
        <v>73</v>
      </c>
      <c r="L4" s="223"/>
    </row>
    <row r="5" ht="36" spans="1:12">
      <c r="A5" s="224"/>
      <c r="B5" s="225"/>
      <c r="C5" s="225"/>
      <c r="D5" s="206"/>
      <c r="E5" s="252" t="s">
        <v>2276</v>
      </c>
      <c r="F5" s="227" t="s">
        <v>2277</v>
      </c>
      <c r="G5" s="224"/>
      <c r="H5" s="225"/>
      <c r="I5" s="225"/>
      <c r="J5" s="206"/>
      <c r="K5" s="252" t="s">
        <v>2276</v>
      </c>
      <c r="L5" s="227" t="s">
        <v>2277</v>
      </c>
    </row>
    <row r="6" ht="20.25" customHeight="1" spans="1:12">
      <c r="A6" s="267" t="s">
        <v>2278</v>
      </c>
      <c r="B6" s="214"/>
      <c r="C6" s="214"/>
      <c r="D6" s="214"/>
      <c r="E6" s="254"/>
      <c r="F6" s="254"/>
      <c r="G6" s="268" t="s">
        <v>2279</v>
      </c>
      <c r="H6" s="269"/>
      <c r="I6" s="269"/>
      <c r="J6" s="269"/>
      <c r="K6" s="254"/>
      <c r="L6" s="254"/>
    </row>
    <row r="7" ht="20.25" customHeight="1" spans="1:12">
      <c r="A7" s="267" t="s">
        <v>2280</v>
      </c>
      <c r="B7" s="214"/>
      <c r="C7" s="214"/>
      <c r="D7" s="214"/>
      <c r="E7" s="254"/>
      <c r="F7" s="254"/>
      <c r="G7" s="268" t="s">
        <v>2281</v>
      </c>
      <c r="H7" s="214"/>
      <c r="I7" s="214"/>
      <c r="J7" s="214"/>
      <c r="K7" s="254"/>
      <c r="L7" s="254"/>
    </row>
    <row r="8" ht="20.25" customHeight="1" spans="1:12">
      <c r="A8" s="213" t="s">
        <v>2282</v>
      </c>
      <c r="B8" s="214"/>
      <c r="C8" s="214"/>
      <c r="D8" s="270"/>
      <c r="E8" s="254"/>
      <c r="F8" s="254"/>
      <c r="G8" s="271" t="s">
        <v>2283</v>
      </c>
      <c r="H8" s="214"/>
      <c r="I8" s="214"/>
      <c r="J8" s="214"/>
      <c r="K8" s="254"/>
      <c r="L8" s="254"/>
    </row>
    <row r="9" ht="20.25" customHeight="1" spans="1:12">
      <c r="A9" s="213" t="s">
        <v>2284</v>
      </c>
      <c r="B9" s="214"/>
      <c r="C9" s="214"/>
      <c r="D9" s="214"/>
      <c r="E9" s="269"/>
      <c r="F9" s="269"/>
      <c r="G9" s="268" t="s">
        <v>2285</v>
      </c>
      <c r="H9" s="214"/>
      <c r="I9" s="214"/>
      <c r="J9" s="214"/>
      <c r="K9" s="254"/>
      <c r="L9" s="254"/>
    </row>
    <row r="10" ht="20.25" customHeight="1" spans="1:12">
      <c r="A10" s="213" t="s">
        <v>2286</v>
      </c>
      <c r="B10" s="214"/>
      <c r="C10" s="214"/>
      <c r="D10" s="214"/>
      <c r="E10" s="269"/>
      <c r="F10" s="269"/>
      <c r="G10" s="268" t="s">
        <v>2287</v>
      </c>
      <c r="H10" s="214"/>
      <c r="I10" s="214"/>
      <c r="J10" s="214"/>
      <c r="K10" s="254"/>
      <c r="L10" s="254"/>
    </row>
    <row r="11" ht="20.25" customHeight="1" spans="1:12">
      <c r="A11" s="272"/>
      <c r="B11" s="214"/>
      <c r="C11" s="214"/>
      <c r="D11" s="214"/>
      <c r="E11" s="269"/>
      <c r="F11" s="269"/>
      <c r="G11" s="268" t="s">
        <v>2288</v>
      </c>
      <c r="H11" s="214"/>
      <c r="I11" s="214"/>
      <c r="J11" s="214"/>
      <c r="K11" s="254"/>
      <c r="L11" s="277"/>
    </row>
    <row r="12" ht="20.25" customHeight="1" spans="1:12">
      <c r="A12" s="210" t="s">
        <v>2289</v>
      </c>
      <c r="B12" s="211"/>
      <c r="C12" s="211"/>
      <c r="D12" s="211"/>
      <c r="E12" s="262"/>
      <c r="F12" s="240"/>
      <c r="G12" s="210" t="s">
        <v>2290</v>
      </c>
      <c r="H12" s="211"/>
      <c r="I12" s="211"/>
      <c r="J12" s="211"/>
      <c r="K12" s="262"/>
      <c r="L12" s="278"/>
    </row>
    <row r="13" ht="20.25" customHeight="1" spans="1:12">
      <c r="A13" s="210" t="s">
        <v>2291</v>
      </c>
      <c r="B13" s="211"/>
      <c r="C13" s="211"/>
      <c r="D13" s="211"/>
      <c r="E13" s="248"/>
      <c r="F13" s="240"/>
      <c r="G13" s="273" t="s">
        <v>2292</v>
      </c>
      <c r="H13" s="211"/>
      <c r="I13" s="211"/>
      <c r="J13" s="211"/>
      <c r="K13" s="262"/>
      <c r="L13" s="278"/>
    </row>
    <row r="14" ht="20.25" customHeight="1" spans="1:12">
      <c r="A14" s="213" t="s">
        <v>2293</v>
      </c>
      <c r="B14" s="214"/>
      <c r="C14" s="214"/>
      <c r="D14" s="214"/>
      <c r="E14" s="269"/>
      <c r="F14" s="269"/>
      <c r="G14" s="246" t="s">
        <v>2294</v>
      </c>
      <c r="H14" s="214"/>
      <c r="I14" s="214"/>
      <c r="J14" s="214"/>
      <c r="K14" s="254"/>
      <c r="L14" s="277"/>
    </row>
    <row r="15" ht="20.25" customHeight="1" spans="1:12">
      <c r="A15" s="274"/>
      <c r="B15" s="275"/>
      <c r="C15" s="275"/>
      <c r="D15" s="275"/>
      <c r="E15" s="276"/>
      <c r="F15" s="276"/>
      <c r="G15" s="274" t="s">
        <v>2295</v>
      </c>
      <c r="H15" s="275"/>
      <c r="I15" s="275"/>
      <c r="J15" s="275"/>
      <c r="K15" s="279"/>
      <c r="L15" s="279"/>
    </row>
    <row r="16" ht="20.25" customHeight="1" spans="1:12">
      <c r="A16" s="216" t="s">
        <v>2206</v>
      </c>
      <c r="B16" s="211"/>
      <c r="C16" s="211"/>
      <c r="D16" s="211"/>
      <c r="E16" s="262"/>
      <c r="F16" s="240"/>
      <c r="G16" s="216" t="s">
        <v>2207</v>
      </c>
      <c r="H16" s="211"/>
      <c r="I16" s="211"/>
      <c r="J16" s="211"/>
      <c r="K16" s="262"/>
      <c r="L16" s="262"/>
    </row>
    <row r="17" ht="20.25" customHeight="1" spans="1:12">
      <c r="A17" s="217" t="s">
        <v>2296</v>
      </c>
      <c r="B17" s="217"/>
      <c r="C17" s="217"/>
      <c r="D17" s="217"/>
      <c r="E17" s="217"/>
      <c r="F17" s="217"/>
      <c r="G17" s="217"/>
      <c r="H17" s="217"/>
      <c r="I17" s="217"/>
      <c r="J17" s="217"/>
      <c r="K17" s="217"/>
      <c r="L17" s="217"/>
    </row>
  </sheetData>
  <mergeCells count="12">
    <mergeCell ref="A2:L2"/>
    <mergeCell ref="I3:L3"/>
    <mergeCell ref="E4:F4"/>
    <mergeCell ref="K4:L4"/>
    <mergeCell ref="A4:A5"/>
    <mergeCell ref="B4:B5"/>
    <mergeCell ref="C4:C5"/>
    <mergeCell ref="D4:D5"/>
    <mergeCell ref="G4:G5"/>
    <mergeCell ref="H4:H5"/>
    <mergeCell ref="I4:I5"/>
    <mergeCell ref="J4:J5"/>
  </mergeCells>
  <pageMargins left="0.75" right="0.75" top="1" bottom="1" header="0.5" footer="0.5"/>
  <pageSetup paperSize="9" orientation="landscape" horizontalDpi="600"/>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2"/>
  <sheetViews>
    <sheetView topLeftCell="A4" workbookViewId="0">
      <selection activeCell="Q31" sqref="Q31"/>
    </sheetView>
  </sheetViews>
  <sheetFormatPr defaultColWidth="9.33333333333333" defaultRowHeight="11.25"/>
  <cols>
    <col min="1" max="1" width="42.5" customWidth="1"/>
    <col min="2" max="6" width="7" customWidth="1"/>
    <col min="7" max="7" width="40" customWidth="1"/>
    <col min="8" max="12" width="6.66666666666667" customWidth="1"/>
  </cols>
  <sheetData>
    <row r="1" ht="14.25" spans="1:12">
      <c r="A1" s="201" t="s">
        <v>2297</v>
      </c>
      <c r="B1" s="202"/>
      <c r="C1" s="202"/>
      <c r="D1" s="202"/>
      <c r="E1" s="218"/>
      <c r="F1" s="202"/>
      <c r="G1" s="202"/>
      <c r="H1" s="202"/>
      <c r="I1" s="202"/>
      <c r="J1" s="202"/>
      <c r="K1" s="202"/>
      <c r="L1" s="202"/>
    </row>
    <row r="2" ht="20.25" spans="1:12">
      <c r="A2" s="219" t="s">
        <v>2298</v>
      </c>
      <c r="B2" s="219"/>
      <c r="C2" s="219"/>
      <c r="D2" s="219"/>
      <c r="E2" s="220"/>
      <c r="F2" s="219"/>
      <c r="G2" s="219"/>
      <c r="H2" s="219"/>
      <c r="I2" s="219"/>
      <c r="J2" s="219"/>
      <c r="K2" s="219"/>
      <c r="L2" s="219"/>
    </row>
    <row r="3" ht="14.25" spans="1:12">
      <c r="A3" s="202"/>
      <c r="B3" s="202"/>
      <c r="C3" s="204"/>
      <c r="D3" s="204"/>
      <c r="E3" s="221"/>
      <c r="F3" s="204"/>
      <c r="G3" s="202"/>
      <c r="H3" s="202"/>
      <c r="I3" s="250" t="s">
        <v>2299</v>
      </c>
      <c r="J3" s="250"/>
      <c r="K3" s="250"/>
      <c r="L3" s="250"/>
    </row>
    <row r="4" ht="12" spans="1:12">
      <c r="A4" s="205" t="s">
        <v>2273</v>
      </c>
      <c r="B4" s="207" t="s">
        <v>2274</v>
      </c>
      <c r="C4" s="207" t="s">
        <v>2275</v>
      </c>
      <c r="D4" s="206" t="s">
        <v>73</v>
      </c>
      <c r="E4" s="222" t="s">
        <v>73</v>
      </c>
      <c r="F4" s="223"/>
      <c r="G4" s="205" t="s">
        <v>2273</v>
      </c>
      <c r="H4" s="207" t="s">
        <v>2274</v>
      </c>
      <c r="I4" s="207" t="s">
        <v>2275</v>
      </c>
      <c r="J4" s="206" t="s">
        <v>73</v>
      </c>
      <c r="K4" s="251" t="s">
        <v>73</v>
      </c>
      <c r="L4" s="223"/>
    </row>
    <row r="5" ht="58.5" customHeight="1" spans="1:12">
      <c r="A5" s="224"/>
      <c r="B5" s="225"/>
      <c r="C5" s="225"/>
      <c r="D5" s="206"/>
      <c r="E5" s="226" t="s">
        <v>2276</v>
      </c>
      <c r="F5" s="227" t="s">
        <v>2300</v>
      </c>
      <c r="G5" s="224"/>
      <c r="H5" s="225"/>
      <c r="I5" s="225"/>
      <c r="J5" s="206"/>
      <c r="K5" s="252" t="s">
        <v>2276</v>
      </c>
      <c r="L5" s="253" t="s">
        <v>2300</v>
      </c>
    </row>
    <row r="6" ht="17.25" customHeight="1" spans="1:12">
      <c r="A6" s="195" t="s">
        <v>2278</v>
      </c>
      <c r="B6" s="108"/>
      <c r="C6" s="108"/>
      <c r="D6" s="108"/>
      <c r="E6" s="228"/>
      <c r="F6" s="229"/>
      <c r="G6" s="230" t="s">
        <v>2301</v>
      </c>
      <c r="H6" s="108"/>
      <c r="I6" s="108"/>
      <c r="J6" s="108"/>
      <c r="K6" s="238"/>
      <c r="L6" s="254"/>
    </row>
    <row r="7" ht="17.25" customHeight="1" spans="1:12">
      <c r="A7" s="195" t="s">
        <v>2302</v>
      </c>
      <c r="B7" s="108"/>
      <c r="C7" s="108"/>
      <c r="D7" s="108"/>
      <c r="E7" s="228"/>
      <c r="F7" s="231"/>
      <c r="G7" s="230" t="s">
        <v>2303</v>
      </c>
      <c r="H7" s="108"/>
      <c r="I7" s="108"/>
      <c r="J7" s="108"/>
      <c r="K7" s="238"/>
      <c r="L7" s="255"/>
    </row>
    <row r="8" ht="17.25" customHeight="1" spans="1:12">
      <c r="A8" s="195" t="s">
        <v>2304</v>
      </c>
      <c r="B8" s="108"/>
      <c r="C8" s="108"/>
      <c r="D8" s="108"/>
      <c r="E8" s="228"/>
      <c r="F8" s="231"/>
      <c r="G8" s="230" t="s">
        <v>2305</v>
      </c>
      <c r="H8" s="108"/>
      <c r="I8" s="108"/>
      <c r="J8" s="108"/>
      <c r="K8" s="238"/>
      <c r="L8" s="255"/>
    </row>
    <row r="9" ht="17.25" customHeight="1" spans="1:12">
      <c r="A9" s="195" t="s">
        <v>2306</v>
      </c>
      <c r="B9" s="108"/>
      <c r="C9" s="108"/>
      <c r="D9" s="108"/>
      <c r="E9" s="228"/>
      <c r="F9" s="231"/>
      <c r="G9" s="230" t="s">
        <v>2307</v>
      </c>
      <c r="H9" s="108"/>
      <c r="I9" s="108"/>
      <c r="J9" s="108"/>
      <c r="K9" s="238"/>
      <c r="L9" s="255"/>
    </row>
    <row r="10" ht="17.25" customHeight="1" spans="1:12">
      <c r="A10" s="195" t="s">
        <v>2308</v>
      </c>
      <c r="B10" s="108"/>
      <c r="C10" s="108"/>
      <c r="D10" s="108"/>
      <c r="E10" s="228"/>
      <c r="F10" s="231"/>
      <c r="G10" s="230" t="s">
        <v>2309</v>
      </c>
      <c r="H10" s="108"/>
      <c r="I10" s="108"/>
      <c r="J10" s="108"/>
      <c r="K10" s="238"/>
      <c r="L10" s="254"/>
    </row>
    <row r="11" ht="17.25" customHeight="1" spans="1:12">
      <c r="A11" s="195" t="s">
        <v>2310</v>
      </c>
      <c r="B11" s="108"/>
      <c r="C11" s="108"/>
      <c r="D11" s="108"/>
      <c r="E11" s="228"/>
      <c r="F11" s="231"/>
      <c r="G11" s="230" t="s">
        <v>2311</v>
      </c>
      <c r="H11" s="108"/>
      <c r="I11" s="108"/>
      <c r="J11" s="108"/>
      <c r="K11" s="238"/>
      <c r="L11" s="255"/>
    </row>
    <row r="12" ht="17.25" customHeight="1" spans="1:12">
      <c r="A12" s="195" t="s">
        <v>2312</v>
      </c>
      <c r="B12" s="108"/>
      <c r="C12" s="108"/>
      <c r="D12" s="108"/>
      <c r="E12" s="228"/>
      <c r="F12" s="232"/>
      <c r="G12" s="230" t="s">
        <v>2313</v>
      </c>
      <c r="H12" s="108"/>
      <c r="I12" s="108"/>
      <c r="J12" s="108"/>
      <c r="K12" s="238"/>
      <c r="L12" s="254"/>
    </row>
    <row r="13" ht="17.25" customHeight="1" spans="1:12">
      <c r="A13" s="195" t="s">
        <v>2314</v>
      </c>
      <c r="B13" s="108"/>
      <c r="C13" s="108"/>
      <c r="D13" s="108"/>
      <c r="E13" s="228"/>
      <c r="F13" s="233"/>
      <c r="G13" s="198" t="s">
        <v>2315</v>
      </c>
      <c r="H13" s="108"/>
      <c r="I13" s="108"/>
      <c r="J13" s="108"/>
      <c r="K13" s="238"/>
      <c r="L13" s="254"/>
    </row>
    <row r="14" ht="17.25" customHeight="1" spans="1:12">
      <c r="A14" s="195" t="s">
        <v>2280</v>
      </c>
      <c r="B14" s="108"/>
      <c r="C14" s="108"/>
      <c r="D14" s="108"/>
      <c r="E14" s="228"/>
      <c r="F14" s="234"/>
      <c r="G14" s="235" t="s">
        <v>2316</v>
      </c>
      <c r="H14" s="236"/>
      <c r="I14" s="236"/>
      <c r="J14" s="236"/>
      <c r="K14" s="256"/>
      <c r="L14" s="257"/>
    </row>
    <row r="15" ht="17.25" customHeight="1" spans="1:12">
      <c r="A15" s="195" t="s">
        <v>2317</v>
      </c>
      <c r="B15" s="108"/>
      <c r="C15" s="108"/>
      <c r="D15" s="108"/>
      <c r="E15" s="228"/>
      <c r="F15" s="237"/>
      <c r="G15" s="213"/>
      <c r="H15" s="213"/>
      <c r="I15" s="213"/>
      <c r="J15" s="213"/>
      <c r="K15" s="213"/>
      <c r="L15" s="213"/>
    </row>
    <row r="16" ht="17.25" customHeight="1" spans="1:12">
      <c r="A16" s="195" t="s">
        <v>2318</v>
      </c>
      <c r="B16" s="108"/>
      <c r="C16" s="108"/>
      <c r="D16" s="108"/>
      <c r="E16" s="238"/>
      <c r="F16" s="234"/>
      <c r="G16" s="213"/>
      <c r="H16" s="213"/>
      <c r="I16" s="213"/>
      <c r="J16" s="213"/>
      <c r="K16" s="213"/>
      <c r="L16" s="213"/>
    </row>
    <row r="17" ht="17.25" customHeight="1" spans="1:12">
      <c r="A17" s="210" t="s">
        <v>2289</v>
      </c>
      <c r="B17" s="211"/>
      <c r="C17" s="211"/>
      <c r="D17" s="211"/>
      <c r="E17" s="239"/>
      <c r="F17" s="240"/>
      <c r="G17" s="241" t="s">
        <v>2290</v>
      </c>
      <c r="H17" s="242"/>
      <c r="I17" s="258"/>
      <c r="J17" s="258"/>
      <c r="K17" s="259"/>
      <c r="L17" s="260"/>
    </row>
    <row r="18" ht="17.25" customHeight="1" spans="1:12">
      <c r="A18" s="210" t="s">
        <v>2291</v>
      </c>
      <c r="B18" s="211"/>
      <c r="C18" s="212"/>
      <c r="D18" s="211"/>
      <c r="E18" s="243"/>
      <c r="F18" s="240"/>
      <c r="G18" s="210" t="s">
        <v>2292</v>
      </c>
      <c r="H18" s="244"/>
      <c r="I18" s="261"/>
      <c r="J18" s="211"/>
      <c r="K18" s="262"/>
      <c r="L18" s="262"/>
    </row>
    <row r="19" ht="17.25" customHeight="1" spans="1:12">
      <c r="A19" s="213" t="s">
        <v>2319</v>
      </c>
      <c r="B19" s="214"/>
      <c r="C19" s="215"/>
      <c r="D19" s="214"/>
      <c r="E19" s="245"/>
      <c r="F19" s="240"/>
      <c r="G19" s="246" t="s">
        <v>2294</v>
      </c>
      <c r="H19" s="247"/>
      <c r="I19" s="263"/>
      <c r="J19" s="214"/>
      <c r="K19" s="254"/>
      <c r="L19" s="254"/>
    </row>
    <row r="20" ht="17.25" customHeight="1" spans="1:12">
      <c r="A20" s="213"/>
      <c r="B20" s="213"/>
      <c r="C20" s="213"/>
      <c r="D20" s="213"/>
      <c r="E20" s="213"/>
      <c r="F20" s="248"/>
      <c r="G20" s="213" t="s">
        <v>2320</v>
      </c>
      <c r="H20" s="249"/>
      <c r="I20" s="214"/>
      <c r="J20" s="214"/>
      <c r="K20" s="254"/>
      <c r="L20" s="254"/>
    </row>
    <row r="21" ht="17.25" customHeight="1" spans="1:12">
      <c r="A21" s="216" t="s">
        <v>2206</v>
      </c>
      <c r="B21" s="211"/>
      <c r="C21" s="211"/>
      <c r="D21" s="211"/>
      <c r="E21" s="243"/>
      <c r="F21" s="240"/>
      <c r="G21" s="216" t="s">
        <v>2207</v>
      </c>
      <c r="H21" s="211"/>
      <c r="I21" s="211"/>
      <c r="J21" s="211"/>
      <c r="K21" s="262"/>
      <c r="L21" s="262"/>
    </row>
    <row r="22" ht="20.25" customHeight="1" spans="1:12">
      <c r="A22" s="217" t="s">
        <v>2296</v>
      </c>
      <c r="B22" s="217"/>
      <c r="C22" s="217"/>
      <c r="D22" s="217"/>
      <c r="E22" s="217"/>
      <c r="F22" s="217"/>
      <c r="G22" s="217"/>
      <c r="H22" s="217"/>
      <c r="I22" s="217"/>
      <c r="J22" s="217"/>
      <c r="K22" s="217"/>
      <c r="L22" s="217"/>
    </row>
  </sheetData>
  <mergeCells count="12">
    <mergeCell ref="A2:L2"/>
    <mergeCell ref="I3:L3"/>
    <mergeCell ref="E4:F4"/>
    <mergeCell ref="K4:L4"/>
    <mergeCell ref="A4:A5"/>
    <mergeCell ref="B4:B5"/>
    <mergeCell ref="C4:C5"/>
    <mergeCell ref="D4:D5"/>
    <mergeCell ref="G4:G5"/>
    <mergeCell ref="H4:H5"/>
    <mergeCell ref="I4:I5"/>
    <mergeCell ref="J4:J5"/>
  </mergeCells>
  <pageMargins left="0.75" right="0.75" top="1" bottom="1" header="0.5" footer="0.5"/>
  <pageSetup paperSize="9" orientation="landscape"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6"/>
  <sheetViews>
    <sheetView workbookViewId="0">
      <selection activeCell="A19" sqref="A19:B19"/>
    </sheetView>
  </sheetViews>
  <sheetFormatPr defaultColWidth="9.33333333333333" defaultRowHeight="11.25" outlineLevelCol="1"/>
  <cols>
    <col min="1" max="1" width="11" style="541" customWidth="1"/>
    <col min="2" max="2" width="100.833333333333" customWidth="1"/>
  </cols>
  <sheetData>
    <row r="1" ht="33" customHeight="1" spans="1:2">
      <c r="A1" s="542" t="s">
        <v>4</v>
      </c>
      <c r="B1" s="542"/>
    </row>
    <row r="2" s="540" customFormat="1" ht="22.5" customHeight="1" spans="1:2">
      <c r="A2" s="543" t="s">
        <v>5</v>
      </c>
      <c r="B2" s="544"/>
    </row>
    <row r="3" s="540" customFormat="1" ht="22.5" customHeight="1" spans="1:2">
      <c r="A3" s="477" t="s">
        <v>6</v>
      </c>
      <c r="B3" s="545" t="s">
        <v>7</v>
      </c>
    </row>
    <row r="4" s="540" customFormat="1" ht="22.5" customHeight="1" spans="1:2">
      <c r="A4" s="477" t="s">
        <v>8</v>
      </c>
      <c r="B4" s="545" t="s">
        <v>9</v>
      </c>
    </row>
    <row r="5" s="540" customFormat="1" ht="22.5" customHeight="1" spans="1:2">
      <c r="A5" s="477" t="s">
        <v>10</v>
      </c>
      <c r="B5" s="545" t="s">
        <v>11</v>
      </c>
    </row>
    <row r="6" s="540" customFormat="1" ht="22.5" customHeight="1" spans="1:2">
      <c r="A6" s="477" t="s">
        <v>12</v>
      </c>
      <c r="B6" s="545" t="s">
        <v>13</v>
      </c>
    </row>
    <row r="7" s="540" customFormat="1" ht="22.5" customHeight="1" spans="1:2">
      <c r="A7" s="477" t="s">
        <v>14</v>
      </c>
      <c r="B7" s="545" t="s">
        <v>15</v>
      </c>
    </row>
    <row r="8" s="540" customFormat="1" ht="22.5" customHeight="1" spans="1:2">
      <c r="A8" s="477" t="s">
        <v>16</v>
      </c>
      <c r="B8" s="545" t="s">
        <v>17</v>
      </c>
    </row>
    <row r="9" s="540" customFormat="1" ht="22.5" customHeight="1" spans="1:2">
      <c r="A9" s="477" t="s">
        <v>18</v>
      </c>
      <c r="B9" s="545" t="s">
        <v>19</v>
      </c>
    </row>
    <row r="10" s="540" customFormat="1" ht="22.5" customHeight="1" spans="1:2">
      <c r="A10" s="477" t="s">
        <v>20</v>
      </c>
      <c r="B10" s="545" t="s">
        <v>21</v>
      </c>
    </row>
    <row r="11" s="540" customFormat="1" ht="22.5" customHeight="1" spans="1:2">
      <c r="A11" s="477" t="s">
        <v>22</v>
      </c>
      <c r="B11" s="545" t="s">
        <v>23</v>
      </c>
    </row>
    <row r="12" s="540" customFormat="1" ht="22.5" customHeight="1" spans="1:2">
      <c r="A12" s="477" t="s">
        <v>24</v>
      </c>
      <c r="B12" s="545" t="s">
        <v>25</v>
      </c>
    </row>
    <row r="13" s="540" customFormat="1" ht="22.5" customHeight="1" spans="1:2">
      <c r="A13" s="543" t="s">
        <v>26</v>
      </c>
      <c r="B13" s="544"/>
    </row>
    <row r="14" s="540" customFormat="1" ht="22.5" customHeight="1" spans="1:2">
      <c r="A14" s="477" t="s">
        <v>27</v>
      </c>
      <c r="B14" s="545" t="s">
        <v>28</v>
      </c>
    </row>
    <row r="15" s="540" customFormat="1" ht="22.5" customHeight="1" spans="1:2">
      <c r="A15" s="477" t="s">
        <v>29</v>
      </c>
      <c r="B15" s="545" t="s">
        <v>30</v>
      </c>
    </row>
    <row r="16" s="540" customFormat="1" ht="22.5" customHeight="1" spans="1:2">
      <c r="A16" s="477" t="s">
        <v>31</v>
      </c>
      <c r="B16" s="545" t="s">
        <v>32</v>
      </c>
    </row>
    <row r="17" s="540" customFormat="1" ht="22.5" customHeight="1" spans="1:2">
      <c r="A17" s="477" t="s">
        <v>33</v>
      </c>
      <c r="B17" s="545" t="s">
        <v>34</v>
      </c>
    </row>
    <row r="18" s="540" customFormat="1" ht="22.5" customHeight="1" spans="1:2">
      <c r="A18" s="477" t="s">
        <v>35</v>
      </c>
      <c r="B18" s="546" t="s">
        <v>36</v>
      </c>
    </row>
    <row r="19" s="540" customFormat="1" ht="22.5" customHeight="1" spans="1:2">
      <c r="A19" s="543" t="s">
        <v>37</v>
      </c>
      <c r="B19" s="544"/>
    </row>
    <row r="20" s="540" customFormat="1" ht="22.5" customHeight="1" spans="1:2">
      <c r="A20" s="477" t="s">
        <v>38</v>
      </c>
      <c r="B20" s="547" t="s">
        <v>39</v>
      </c>
    </row>
    <row r="21" s="540" customFormat="1" ht="22.5" customHeight="1" spans="1:2">
      <c r="A21" s="477" t="s">
        <v>40</v>
      </c>
      <c r="B21" s="547" t="s">
        <v>41</v>
      </c>
    </row>
    <row r="22" s="540" customFormat="1" ht="22.5" customHeight="1" spans="1:2">
      <c r="A22" s="477" t="s">
        <v>42</v>
      </c>
      <c r="B22" s="547" t="s">
        <v>43</v>
      </c>
    </row>
    <row r="23" s="540" customFormat="1" ht="22.5" customHeight="1" spans="1:2">
      <c r="A23" s="477" t="s">
        <v>44</v>
      </c>
      <c r="B23" s="547" t="s">
        <v>45</v>
      </c>
    </row>
    <row r="24" s="540" customFormat="1" ht="22.5" customHeight="1" spans="1:2">
      <c r="A24" s="543" t="s">
        <v>46</v>
      </c>
      <c r="B24" s="544"/>
    </row>
    <row r="25" s="540" customFormat="1" ht="22.5" customHeight="1" spans="1:2">
      <c r="A25" s="477" t="s">
        <v>47</v>
      </c>
      <c r="B25" s="102" t="s">
        <v>48</v>
      </c>
    </row>
    <row r="26" s="540" customFormat="1" ht="22.5" customHeight="1" spans="1:2">
      <c r="A26" s="477" t="s">
        <v>49</v>
      </c>
      <c r="B26" s="102" t="s">
        <v>50</v>
      </c>
    </row>
    <row r="27" s="540" customFormat="1" ht="22.5" customHeight="1" spans="1:2">
      <c r="A27" s="477" t="s">
        <v>51</v>
      </c>
      <c r="B27" s="548" t="s">
        <v>52</v>
      </c>
    </row>
    <row r="28" s="540" customFormat="1" ht="22.5" customHeight="1" spans="1:2">
      <c r="A28" s="477" t="s">
        <v>53</v>
      </c>
      <c r="B28" s="548" t="s">
        <v>54</v>
      </c>
    </row>
    <row r="29" s="540" customFormat="1" ht="22.5" customHeight="1" spans="1:2">
      <c r="A29" s="543" t="s">
        <v>55</v>
      </c>
      <c r="B29" s="544"/>
    </row>
    <row r="30" s="540" customFormat="1" ht="22" customHeight="1" spans="1:2">
      <c r="A30" s="477" t="s">
        <v>56</v>
      </c>
      <c r="B30" s="102" t="s">
        <v>57</v>
      </c>
    </row>
    <row r="31" ht="22" customHeight="1" spans="1:2">
      <c r="A31" s="543" t="s">
        <v>58</v>
      </c>
      <c r="B31" s="544"/>
    </row>
    <row r="32" ht="22" customHeight="1" spans="1:2">
      <c r="A32" s="477" t="s">
        <v>59</v>
      </c>
      <c r="B32" s="102" t="s">
        <v>60</v>
      </c>
    </row>
    <row r="33" ht="22" customHeight="1" spans="1:2">
      <c r="A33" s="477" t="s">
        <v>61</v>
      </c>
      <c r="B33" s="102" t="s">
        <v>62</v>
      </c>
    </row>
    <row r="34" ht="22" customHeight="1" spans="1:2">
      <c r="A34" s="477" t="s">
        <v>63</v>
      </c>
      <c r="B34" s="102" t="s">
        <v>64</v>
      </c>
    </row>
    <row r="35" ht="22" customHeight="1" spans="1:2">
      <c r="A35" s="477" t="s">
        <v>65</v>
      </c>
      <c r="B35" s="102" t="s">
        <v>66</v>
      </c>
    </row>
    <row r="36" ht="22" customHeight="1" spans="1:2">
      <c r="A36" s="477" t="s">
        <v>67</v>
      </c>
      <c r="B36" s="102" t="s">
        <v>68</v>
      </c>
    </row>
  </sheetData>
  <mergeCells count="7">
    <mergeCell ref="A1:B1"/>
    <mergeCell ref="A2:B2"/>
    <mergeCell ref="A13:B13"/>
    <mergeCell ref="A19:B19"/>
    <mergeCell ref="A24:B24"/>
    <mergeCell ref="A29:B29"/>
    <mergeCell ref="A31:B31"/>
  </mergeCells>
  <pageMargins left="0.838888888888889" right="0.318055555555556" top="1" bottom="1" header="0.5" footer="0.5"/>
  <pageSetup paperSize="9" orientation="portrait" horizontalDpi="600"/>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2"/>
  <sheetViews>
    <sheetView workbookViewId="0">
      <selection activeCell="M21" sqref="M21"/>
    </sheetView>
  </sheetViews>
  <sheetFormatPr defaultColWidth="9.33333333333333" defaultRowHeight="11.25" outlineLevelCol="3"/>
  <cols>
    <col min="1" max="1" width="44.3333333333333" customWidth="1"/>
    <col min="2" max="2" width="12.8333333333333" customWidth="1"/>
    <col min="3" max="3" width="25.3333333333333" customWidth="1"/>
    <col min="4" max="4" width="12.8333333333333" customWidth="1"/>
  </cols>
  <sheetData>
    <row r="1" ht="14.25" spans="1:4">
      <c r="A1" s="201" t="s">
        <v>2321</v>
      </c>
      <c r="B1" s="202"/>
      <c r="C1" s="202"/>
      <c r="D1" s="202"/>
    </row>
    <row r="2" ht="18.75" spans="1:4">
      <c r="A2" s="203" t="s">
        <v>2322</v>
      </c>
      <c r="B2" s="203"/>
      <c r="C2" s="203"/>
      <c r="D2" s="203"/>
    </row>
    <row r="3" ht="14.25" spans="1:4">
      <c r="A3" s="202"/>
      <c r="B3" s="202"/>
      <c r="C3" s="204"/>
      <c r="D3" s="204"/>
    </row>
    <row r="4" ht="24" spans="1:4">
      <c r="A4" s="205" t="s">
        <v>72</v>
      </c>
      <c r="B4" s="206" t="s">
        <v>2274</v>
      </c>
      <c r="C4" s="207" t="s">
        <v>2275</v>
      </c>
      <c r="D4" s="208" t="s">
        <v>2323</v>
      </c>
    </row>
    <row r="5" ht="12" spans="1:4">
      <c r="A5" s="209" t="s">
        <v>2324</v>
      </c>
      <c r="B5" s="206"/>
      <c r="C5" s="207"/>
      <c r="D5" s="208"/>
    </row>
    <row r="6" ht="17.25" customHeight="1" spans="1:4">
      <c r="A6" s="195" t="s">
        <v>2325</v>
      </c>
      <c r="B6" s="108"/>
      <c r="C6" s="108"/>
      <c r="D6" s="108"/>
    </row>
    <row r="7" ht="17.25" customHeight="1" spans="1:4">
      <c r="A7" s="195" t="s">
        <v>2302</v>
      </c>
      <c r="B7" s="108"/>
      <c r="C7" s="108"/>
      <c r="D7" s="108"/>
    </row>
    <row r="8" ht="17.25" customHeight="1" spans="1:4">
      <c r="A8" s="195" t="s">
        <v>2304</v>
      </c>
      <c r="B8" s="108"/>
      <c r="C8" s="108"/>
      <c r="D8" s="108"/>
    </row>
    <row r="9" ht="17.25" customHeight="1" spans="1:4">
      <c r="A9" s="195" t="s">
        <v>2306</v>
      </c>
      <c r="B9" s="108"/>
      <c r="C9" s="108"/>
      <c r="D9" s="108"/>
    </row>
    <row r="10" ht="17.25" customHeight="1" spans="1:4">
      <c r="A10" s="195" t="s">
        <v>2308</v>
      </c>
      <c r="B10" s="108"/>
      <c r="C10" s="108"/>
      <c r="D10" s="108"/>
    </row>
    <row r="11" ht="17.25" customHeight="1" spans="1:4">
      <c r="A11" s="195" t="s">
        <v>2310</v>
      </c>
      <c r="B11" s="108"/>
      <c r="C11" s="108"/>
      <c r="D11" s="108"/>
    </row>
    <row r="12" ht="17.25" customHeight="1" spans="1:4">
      <c r="A12" s="195" t="s">
        <v>2312</v>
      </c>
      <c r="B12" s="108"/>
      <c r="C12" s="108"/>
      <c r="D12" s="108"/>
    </row>
    <row r="13" ht="17.25" customHeight="1" spans="1:4">
      <c r="A13" s="195" t="s">
        <v>2314</v>
      </c>
      <c r="B13" s="108"/>
      <c r="C13" s="108"/>
      <c r="D13" s="108"/>
    </row>
    <row r="14" ht="17.25" customHeight="1" spans="1:4">
      <c r="A14" s="195" t="s">
        <v>2326</v>
      </c>
      <c r="B14" s="108"/>
      <c r="C14" s="108"/>
      <c r="D14" s="108"/>
    </row>
    <row r="15" ht="17.25" customHeight="1" spans="1:4">
      <c r="A15" s="195"/>
      <c r="B15" s="108"/>
      <c r="C15" s="108"/>
      <c r="D15" s="108"/>
    </row>
    <row r="16" ht="17.25" customHeight="1" spans="1:4">
      <c r="A16" s="195"/>
      <c r="B16" s="108"/>
      <c r="C16" s="108"/>
      <c r="D16" s="108"/>
    </row>
    <row r="17" ht="17.25" customHeight="1" spans="1:4">
      <c r="A17" s="210"/>
      <c r="B17" s="211"/>
      <c r="C17" s="211"/>
      <c r="D17" s="211"/>
    </row>
    <row r="18" ht="17.25" customHeight="1" spans="1:4">
      <c r="A18" s="210"/>
      <c r="B18" s="211"/>
      <c r="C18" s="212"/>
      <c r="D18" s="211"/>
    </row>
    <row r="19" ht="17.25" customHeight="1" spans="1:4">
      <c r="A19" s="213"/>
      <c r="B19" s="214"/>
      <c r="C19" s="215"/>
      <c r="D19" s="214"/>
    </row>
    <row r="20" ht="17.25" customHeight="1" spans="1:4">
      <c r="A20" s="213"/>
      <c r="B20" s="213"/>
      <c r="C20" s="213"/>
      <c r="D20" s="213"/>
    </row>
    <row r="21" ht="17.25" customHeight="1" spans="1:4">
      <c r="A21" s="216"/>
      <c r="B21" s="211"/>
      <c r="C21" s="211"/>
      <c r="D21" s="211"/>
    </row>
    <row r="22" ht="20.25" customHeight="1" spans="1:4">
      <c r="A22" s="217" t="s">
        <v>2296</v>
      </c>
      <c r="B22" s="217"/>
      <c r="C22" s="217"/>
      <c r="D22" s="217"/>
    </row>
  </sheetData>
  <mergeCells count="1">
    <mergeCell ref="A2:D2"/>
  </mergeCells>
  <pageMargins left="0.75" right="0.75" top="1" bottom="1" header="0.511805555555556" footer="0.511805555555556"/>
  <pageSetup paperSize="9" orientation="portrait"/>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2"/>
  <sheetViews>
    <sheetView workbookViewId="0">
      <selection activeCell="F29" sqref="F29"/>
    </sheetView>
  </sheetViews>
  <sheetFormatPr defaultColWidth="9.33333333333333" defaultRowHeight="11.25" outlineLevelCol="3"/>
  <cols>
    <col min="1" max="1" width="44.3333333333333" customWidth="1"/>
    <col min="2" max="2" width="12.8333333333333" customWidth="1"/>
    <col min="3" max="3" width="25.3333333333333" customWidth="1"/>
    <col min="4" max="4" width="12.8333333333333" customWidth="1"/>
  </cols>
  <sheetData>
    <row r="1" ht="14.25" spans="1:4">
      <c r="A1" s="201" t="s">
        <v>2327</v>
      </c>
      <c r="B1" s="202"/>
      <c r="C1" s="202"/>
      <c r="D1" s="202"/>
    </row>
    <row r="2" ht="18.75" spans="1:4">
      <c r="A2" s="203" t="s">
        <v>2328</v>
      </c>
      <c r="B2" s="203"/>
      <c r="C2" s="203"/>
      <c r="D2" s="203"/>
    </row>
    <row r="3" ht="14.25" spans="1:4">
      <c r="A3" s="202"/>
      <c r="B3" s="202"/>
      <c r="C3" s="204"/>
      <c r="D3" s="204"/>
    </row>
    <row r="4" ht="24" spans="1:4">
      <c r="A4" s="205" t="s">
        <v>72</v>
      </c>
      <c r="B4" s="206" t="s">
        <v>2274</v>
      </c>
      <c r="C4" s="207" t="s">
        <v>2275</v>
      </c>
      <c r="D4" s="208" t="s">
        <v>2323</v>
      </c>
    </row>
    <row r="5" ht="12" spans="1:4">
      <c r="A5" s="205" t="s">
        <v>2329</v>
      </c>
      <c r="B5" s="206"/>
      <c r="C5" s="207"/>
      <c r="D5" s="208"/>
    </row>
    <row r="6" ht="12" spans="1:4">
      <c r="A6" s="209" t="s">
        <v>2330</v>
      </c>
      <c r="B6" s="108"/>
      <c r="C6" s="108"/>
      <c r="D6" s="108"/>
    </row>
    <row r="7" ht="12" spans="1:4">
      <c r="A7" s="209" t="s">
        <v>2331</v>
      </c>
      <c r="B7" s="108"/>
      <c r="C7" s="108"/>
      <c r="D7" s="108"/>
    </row>
    <row r="8" ht="12" spans="1:4">
      <c r="A8" s="195" t="s">
        <v>2332</v>
      </c>
      <c r="B8" s="108"/>
      <c r="C8" s="108"/>
      <c r="D8" s="108"/>
    </row>
    <row r="9" ht="12" spans="1:4">
      <c r="A9" s="197" t="s">
        <v>2333</v>
      </c>
      <c r="B9" s="108"/>
      <c r="C9" s="108"/>
      <c r="D9" s="108"/>
    </row>
    <row r="10" ht="12" spans="1:4">
      <c r="A10" s="197" t="s">
        <v>2334</v>
      </c>
      <c r="B10" s="108"/>
      <c r="C10" s="108"/>
      <c r="D10" s="108"/>
    </row>
    <row r="11" ht="12" spans="1:4">
      <c r="A11" s="195" t="s">
        <v>2335</v>
      </c>
      <c r="B11" s="108"/>
      <c r="C11" s="108"/>
      <c r="D11" s="108"/>
    </row>
    <row r="12" ht="12" spans="1:4">
      <c r="A12" s="195" t="s">
        <v>2336</v>
      </c>
      <c r="B12" s="108"/>
      <c r="C12" s="108"/>
      <c r="D12" s="108"/>
    </row>
    <row r="13" ht="12" spans="1:4">
      <c r="A13" s="195" t="s">
        <v>2337</v>
      </c>
      <c r="B13" s="108"/>
      <c r="C13" s="108"/>
      <c r="D13" s="108"/>
    </row>
    <row r="14" ht="12" spans="1:4">
      <c r="A14" s="195" t="s">
        <v>2326</v>
      </c>
      <c r="B14" s="108"/>
      <c r="C14" s="108"/>
      <c r="D14" s="108"/>
    </row>
    <row r="15" ht="12" spans="1:4">
      <c r="A15" s="195"/>
      <c r="B15" s="108"/>
      <c r="C15" s="108"/>
      <c r="D15" s="108"/>
    </row>
    <row r="16" ht="12" spans="1:4">
      <c r="A16" s="195"/>
      <c r="B16" s="108"/>
      <c r="C16" s="108"/>
      <c r="D16" s="108"/>
    </row>
    <row r="17" ht="12" spans="1:4">
      <c r="A17" s="210"/>
      <c r="B17" s="211"/>
      <c r="C17" s="211"/>
      <c r="D17" s="211"/>
    </row>
    <row r="18" ht="12" spans="1:4">
      <c r="A18" s="210"/>
      <c r="B18" s="211"/>
      <c r="C18" s="212"/>
      <c r="D18" s="211"/>
    </row>
    <row r="19" ht="12" spans="1:4">
      <c r="A19" s="213"/>
      <c r="B19" s="214"/>
      <c r="C19" s="215"/>
      <c r="D19" s="214"/>
    </row>
    <row r="20" ht="12" spans="1:4">
      <c r="A20" s="213"/>
      <c r="B20" s="213"/>
      <c r="C20" s="213"/>
      <c r="D20" s="213"/>
    </row>
    <row r="21" ht="12" spans="1:4">
      <c r="A21" s="216"/>
      <c r="B21" s="211"/>
      <c r="C21" s="211"/>
      <c r="D21" s="211"/>
    </row>
    <row r="22" ht="12" spans="1:4">
      <c r="A22" s="217" t="s">
        <v>2296</v>
      </c>
      <c r="B22" s="217"/>
      <c r="C22" s="217"/>
      <c r="D22" s="217"/>
    </row>
  </sheetData>
  <mergeCells count="1">
    <mergeCell ref="A2:D2"/>
  </mergeCells>
  <pageMargins left="0.75" right="0.75" top="1" bottom="1" header="0.511805555555556" footer="0.511805555555556"/>
  <pageSetup paperSize="9" orientation="portrait"/>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M36"/>
  <sheetViews>
    <sheetView workbookViewId="0">
      <selection activeCell="B6" sqref="B6:I19"/>
    </sheetView>
  </sheetViews>
  <sheetFormatPr defaultColWidth="12.1666666666667" defaultRowHeight="14.25"/>
  <cols>
    <col min="1" max="1" width="30.6666666666667" style="188" customWidth="1"/>
    <col min="2" max="9" width="16.3333333333333" style="188" customWidth="1"/>
    <col min="10" max="16349" width="12.1666666666667" style="99" customWidth="1"/>
    <col min="16350" max="16384" width="12.1666666666667" style="99"/>
  </cols>
  <sheetData>
    <row r="1" s="98" customFormat="1" ht="17.1" customHeight="1" spans="1:221">
      <c r="A1" s="189" t="s">
        <v>2338</v>
      </c>
      <c r="B1" s="188"/>
      <c r="C1" s="188"/>
      <c r="D1" s="188"/>
      <c r="E1" s="188"/>
      <c r="F1" s="188"/>
      <c r="G1" s="188"/>
      <c r="H1" s="188"/>
      <c r="I1" s="188"/>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99"/>
      <c r="DQ1" s="99"/>
      <c r="DR1" s="99"/>
      <c r="DS1" s="99"/>
      <c r="DT1" s="99"/>
      <c r="DU1" s="99"/>
      <c r="DV1" s="99"/>
      <c r="DW1" s="99"/>
      <c r="DX1" s="99"/>
      <c r="DY1" s="99"/>
      <c r="DZ1" s="99"/>
      <c r="EA1" s="99"/>
      <c r="EB1" s="99"/>
      <c r="EC1" s="99"/>
      <c r="ED1" s="99"/>
      <c r="EE1" s="99"/>
      <c r="EF1" s="99"/>
      <c r="EG1" s="99"/>
      <c r="EH1" s="99"/>
      <c r="EI1" s="99"/>
      <c r="EJ1" s="99"/>
      <c r="EK1" s="99"/>
      <c r="EL1" s="99"/>
      <c r="EM1" s="99"/>
      <c r="EN1" s="99"/>
      <c r="EO1" s="99"/>
      <c r="EP1" s="99"/>
      <c r="EQ1" s="99"/>
      <c r="ER1" s="99"/>
      <c r="ES1" s="99"/>
      <c r="ET1" s="99"/>
      <c r="EU1" s="99"/>
      <c r="EV1" s="99"/>
      <c r="EW1" s="99"/>
      <c r="EX1" s="99"/>
      <c r="EY1" s="99"/>
      <c r="EZ1" s="99"/>
      <c r="FA1" s="99"/>
      <c r="FB1" s="99"/>
      <c r="FC1" s="99"/>
      <c r="FD1" s="99"/>
      <c r="FE1" s="99"/>
      <c r="FF1" s="99"/>
      <c r="FG1" s="99"/>
      <c r="FH1" s="99"/>
      <c r="FI1" s="99"/>
      <c r="FJ1" s="99"/>
      <c r="FK1" s="99"/>
      <c r="FL1" s="99"/>
      <c r="FM1" s="99"/>
      <c r="FN1" s="99"/>
      <c r="FO1" s="99"/>
      <c r="FP1" s="99"/>
      <c r="FQ1" s="99"/>
      <c r="FR1" s="99"/>
      <c r="FS1" s="99"/>
      <c r="FT1" s="99"/>
      <c r="FU1" s="99"/>
      <c r="FV1" s="99"/>
      <c r="FW1" s="99"/>
      <c r="FX1" s="99"/>
      <c r="FY1" s="99"/>
      <c r="FZ1" s="99"/>
      <c r="GA1" s="99"/>
      <c r="GB1" s="99"/>
      <c r="GC1" s="99"/>
      <c r="GD1" s="99"/>
      <c r="GE1" s="99"/>
      <c r="GF1" s="99"/>
      <c r="GG1" s="99"/>
      <c r="GH1" s="99"/>
      <c r="GI1" s="99"/>
      <c r="GJ1" s="99"/>
      <c r="GK1" s="99"/>
      <c r="GL1" s="99"/>
      <c r="GM1" s="99"/>
      <c r="GN1" s="99"/>
      <c r="GO1" s="99"/>
      <c r="GP1" s="99"/>
      <c r="GQ1" s="99"/>
      <c r="GR1" s="99"/>
      <c r="GS1" s="99"/>
      <c r="GT1" s="99"/>
      <c r="GU1" s="99"/>
      <c r="GV1" s="99"/>
      <c r="GW1" s="99"/>
      <c r="GX1" s="99"/>
      <c r="GY1" s="99"/>
      <c r="GZ1" s="99"/>
      <c r="HA1" s="99"/>
      <c r="HB1" s="99"/>
      <c r="HC1" s="99"/>
      <c r="HD1" s="99"/>
      <c r="HE1" s="99"/>
      <c r="HF1" s="99"/>
      <c r="HG1" s="99"/>
      <c r="HH1" s="99"/>
      <c r="HI1" s="99"/>
      <c r="HJ1" s="99"/>
      <c r="HK1" s="99"/>
      <c r="HL1" s="99"/>
      <c r="HM1" s="99"/>
    </row>
    <row r="2" ht="33.95" customHeight="1" spans="1:9">
      <c r="A2" s="200" t="s">
        <v>2339</v>
      </c>
      <c r="B2" s="200"/>
      <c r="C2" s="200"/>
      <c r="D2" s="200"/>
      <c r="E2" s="200"/>
      <c r="F2" s="200"/>
      <c r="G2" s="200"/>
      <c r="H2" s="200"/>
      <c r="I2" s="200"/>
    </row>
    <row r="3" ht="17.1" customHeight="1" spans="1:9">
      <c r="A3" s="190" t="s">
        <v>71</v>
      </c>
      <c r="B3" s="190"/>
      <c r="C3" s="190"/>
      <c r="D3" s="190"/>
      <c r="E3" s="190"/>
      <c r="F3" s="190"/>
      <c r="G3" s="190"/>
      <c r="H3" s="190"/>
      <c r="I3" s="190"/>
    </row>
    <row r="4" ht="12.75" customHeight="1" spans="1:9">
      <c r="A4" s="191" t="s">
        <v>2273</v>
      </c>
      <c r="B4" s="191" t="s">
        <v>2079</v>
      </c>
      <c r="C4" s="192" t="s">
        <v>2340</v>
      </c>
      <c r="D4" s="192" t="s">
        <v>2341</v>
      </c>
      <c r="E4" s="192" t="s">
        <v>2342</v>
      </c>
      <c r="F4" s="192" t="s">
        <v>2343</v>
      </c>
      <c r="G4" s="192" t="s">
        <v>2344</v>
      </c>
      <c r="H4" s="192" t="s">
        <v>2345</v>
      </c>
      <c r="I4" s="192" t="s">
        <v>2346</v>
      </c>
    </row>
    <row r="5" ht="22.5" customHeight="1" spans="1:9">
      <c r="A5" s="191"/>
      <c r="B5" s="191"/>
      <c r="C5" s="191"/>
      <c r="D5" s="191"/>
      <c r="E5" s="191"/>
      <c r="F5" s="191"/>
      <c r="G5" s="191"/>
      <c r="H5" s="191"/>
      <c r="I5" s="191"/>
    </row>
    <row r="6" ht="20.25" customHeight="1" spans="1:9">
      <c r="A6" s="193" t="s">
        <v>2347</v>
      </c>
      <c r="B6" s="109">
        <v>156897</v>
      </c>
      <c r="C6" s="194">
        <v>83391</v>
      </c>
      <c r="D6" s="194">
        <v>10772</v>
      </c>
      <c r="E6" s="194">
        <v>27549</v>
      </c>
      <c r="F6" s="194">
        <v>12952</v>
      </c>
      <c r="G6" s="194">
        <v>21282</v>
      </c>
      <c r="H6" s="194">
        <v>315</v>
      </c>
      <c r="I6" s="194">
        <v>636</v>
      </c>
    </row>
    <row r="7" ht="20.25" customHeight="1" spans="1:9">
      <c r="A7" s="195" t="s">
        <v>2348</v>
      </c>
      <c r="B7" s="111">
        <v>51984</v>
      </c>
      <c r="C7" s="196">
        <v>17297</v>
      </c>
      <c r="D7" s="196">
        <v>2404</v>
      </c>
      <c r="E7" s="196">
        <v>12018</v>
      </c>
      <c r="F7" s="196">
        <v>12304</v>
      </c>
      <c r="G7" s="196">
        <v>7059</v>
      </c>
      <c r="H7" s="196">
        <v>276</v>
      </c>
      <c r="I7" s="196">
        <v>626</v>
      </c>
    </row>
    <row r="8" ht="20.25" customHeight="1" spans="1:9">
      <c r="A8" s="195" t="s">
        <v>2349</v>
      </c>
      <c r="B8" s="111">
        <v>1406</v>
      </c>
      <c r="C8" s="196">
        <v>487</v>
      </c>
      <c r="D8" s="196">
        <v>344</v>
      </c>
      <c r="E8" s="196">
        <v>73</v>
      </c>
      <c r="F8" s="196">
        <v>108</v>
      </c>
      <c r="G8" s="196">
        <v>351</v>
      </c>
      <c r="H8" s="196">
        <v>38</v>
      </c>
      <c r="I8" s="196">
        <v>5</v>
      </c>
    </row>
    <row r="9" ht="20.25" customHeight="1" spans="1:9">
      <c r="A9" s="195" t="s">
        <v>2350</v>
      </c>
      <c r="B9" s="111">
        <v>39738</v>
      </c>
      <c r="C9" s="196">
        <v>2449</v>
      </c>
      <c r="D9" s="196">
        <v>7975</v>
      </c>
      <c r="E9" s="196">
        <v>15453</v>
      </c>
      <c r="F9" s="196">
        <v>0</v>
      </c>
      <c r="G9" s="196">
        <v>13861</v>
      </c>
      <c r="H9" s="196">
        <v>0</v>
      </c>
      <c r="I9" s="196">
        <v>0</v>
      </c>
    </row>
    <row r="10" ht="20.25" customHeight="1" spans="1:9">
      <c r="A10" s="195" t="s">
        <v>2351</v>
      </c>
      <c r="B10" s="111">
        <v>0</v>
      </c>
      <c r="C10" s="196">
        <v>0</v>
      </c>
      <c r="D10" s="196">
        <v>0</v>
      </c>
      <c r="E10" s="196">
        <v>0</v>
      </c>
      <c r="F10" s="196">
        <v>0</v>
      </c>
      <c r="G10" s="196">
        <v>0</v>
      </c>
      <c r="H10" s="196">
        <v>0</v>
      </c>
      <c r="I10" s="196">
        <v>0</v>
      </c>
    </row>
    <row r="11" ht="20.25" customHeight="1" spans="1:9">
      <c r="A11" s="195" t="s">
        <v>2352</v>
      </c>
      <c r="B11" s="111">
        <v>159</v>
      </c>
      <c r="C11" s="196">
        <v>80</v>
      </c>
      <c r="D11" s="196">
        <v>15</v>
      </c>
      <c r="E11" s="196">
        <v>4</v>
      </c>
      <c r="F11" s="196">
        <v>45</v>
      </c>
      <c r="G11" s="196">
        <v>10</v>
      </c>
      <c r="H11" s="196">
        <v>1</v>
      </c>
      <c r="I11" s="196">
        <v>4</v>
      </c>
    </row>
    <row r="12" ht="20.25" customHeight="1" spans="1:9">
      <c r="A12" s="195" t="s">
        <v>2353</v>
      </c>
      <c r="B12" s="111">
        <v>833</v>
      </c>
      <c r="C12" s="196">
        <v>796</v>
      </c>
      <c r="D12" s="196">
        <v>34</v>
      </c>
      <c r="E12" s="196">
        <v>0</v>
      </c>
      <c r="F12" s="196">
        <v>3</v>
      </c>
      <c r="G12" s="196">
        <v>0</v>
      </c>
      <c r="H12" s="196">
        <v>0</v>
      </c>
      <c r="I12" s="196">
        <v>0</v>
      </c>
    </row>
    <row r="13" ht="20.25" customHeight="1" spans="1:9">
      <c r="A13" s="195" t="s">
        <v>2354</v>
      </c>
      <c r="B13" s="111">
        <v>0</v>
      </c>
      <c r="C13" s="196">
        <v>0</v>
      </c>
      <c r="D13" s="196">
        <v>0</v>
      </c>
      <c r="E13" s="196">
        <v>0</v>
      </c>
      <c r="F13" s="196">
        <v>0</v>
      </c>
      <c r="G13" s="196">
        <v>0</v>
      </c>
      <c r="H13" s="196">
        <v>0</v>
      </c>
      <c r="I13" s="196">
        <v>0</v>
      </c>
    </row>
    <row r="14" ht="20.25" customHeight="1" spans="1:9">
      <c r="A14" s="197" t="s">
        <v>2355</v>
      </c>
      <c r="B14" s="111">
        <v>134163</v>
      </c>
      <c r="C14" s="196">
        <v>63777</v>
      </c>
      <c r="D14" s="196">
        <v>8799</v>
      </c>
      <c r="E14" s="196">
        <v>26325</v>
      </c>
      <c r="F14" s="196">
        <v>14232</v>
      </c>
      <c r="G14" s="196">
        <v>19518</v>
      </c>
      <c r="H14" s="196">
        <v>350</v>
      </c>
      <c r="I14" s="196">
        <v>1162</v>
      </c>
    </row>
    <row r="15" ht="20.25" customHeight="1" spans="1:9">
      <c r="A15" s="195" t="s">
        <v>2356</v>
      </c>
      <c r="B15" s="111">
        <v>127545</v>
      </c>
      <c r="C15" s="196">
        <v>61094</v>
      </c>
      <c r="D15" s="196">
        <v>8754</v>
      </c>
      <c r="E15" s="196">
        <v>26282</v>
      </c>
      <c r="F15" s="196">
        <v>13265</v>
      </c>
      <c r="G15" s="196">
        <v>16692</v>
      </c>
      <c r="H15" s="196">
        <v>350</v>
      </c>
      <c r="I15" s="196">
        <v>1108</v>
      </c>
    </row>
    <row r="16" ht="20.25" customHeight="1" spans="1:9">
      <c r="A16" s="198" t="s">
        <v>2357</v>
      </c>
      <c r="B16" s="111">
        <v>50</v>
      </c>
      <c r="C16" s="196">
        <v>4</v>
      </c>
      <c r="D16" s="196">
        <v>0</v>
      </c>
      <c r="E16" s="196">
        <v>43</v>
      </c>
      <c r="F16" s="196">
        <v>0</v>
      </c>
      <c r="G16" s="196">
        <v>0</v>
      </c>
      <c r="H16" s="196">
        <v>0</v>
      </c>
      <c r="I16" s="196">
        <v>3</v>
      </c>
    </row>
    <row r="17" ht="20.25" customHeight="1" spans="1:9">
      <c r="A17" s="198" t="s">
        <v>2358</v>
      </c>
      <c r="B17" s="111">
        <v>99</v>
      </c>
      <c r="C17" s="196">
        <v>55</v>
      </c>
      <c r="D17" s="196">
        <v>44</v>
      </c>
      <c r="E17" s="196">
        <v>0</v>
      </c>
      <c r="F17" s="196">
        <v>0</v>
      </c>
      <c r="G17" s="196">
        <v>0</v>
      </c>
      <c r="H17" s="196">
        <v>0</v>
      </c>
      <c r="I17" s="196">
        <v>0</v>
      </c>
    </row>
    <row r="18" spans="1:9">
      <c r="A18" s="199" t="s">
        <v>2359</v>
      </c>
      <c r="B18" s="111">
        <v>22734</v>
      </c>
      <c r="C18" s="196">
        <v>19614</v>
      </c>
      <c r="D18" s="196">
        <v>1973</v>
      </c>
      <c r="E18" s="196">
        <v>1224</v>
      </c>
      <c r="F18" s="196">
        <v>-1280</v>
      </c>
      <c r="G18" s="196">
        <v>1764</v>
      </c>
      <c r="H18" s="196">
        <v>-35</v>
      </c>
      <c r="I18" s="196">
        <v>-526</v>
      </c>
    </row>
    <row r="19" spans="1:9">
      <c r="A19" s="199" t="s">
        <v>2360</v>
      </c>
      <c r="B19" s="111">
        <v>85093</v>
      </c>
      <c r="C19" s="196">
        <v>28487</v>
      </c>
      <c r="D19" s="196">
        <v>23399</v>
      </c>
      <c r="E19" s="196">
        <v>6055</v>
      </c>
      <c r="F19" s="196">
        <v>5047</v>
      </c>
      <c r="G19" s="196">
        <v>18819</v>
      </c>
      <c r="H19" s="196">
        <v>2409</v>
      </c>
      <c r="I19" s="196">
        <v>877</v>
      </c>
    </row>
    <row r="36" spans="2:9">
      <c r="B36" s="188" t="e">
        <f>B6-#REF!</f>
        <v>#REF!</v>
      </c>
      <c r="C36" s="188" t="e">
        <f>C6-#REF!</f>
        <v>#REF!</v>
      </c>
      <c r="D36" s="188" t="e">
        <f>D6-#REF!</f>
        <v>#REF!</v>
      </c>
      <c r="E36" s="188" t="e">
        <f>E6-#REF!</f>
        <v>#REF!</v>
      </c>
      <c r="F36" s="188" t="e">
        <f>F6-#REF!</f>
        <v>#REF!</v>
      </c>
      <c r="G36" s="188" t="e">
        <f>G6-#REF!</f>
        <v>#REF!</v>
      </c>
      <c r="H36" s="188" t="e">
        <f>H6-#REF!</f>
        <v>#REF!</v>
      </c>
      <c r="I36" s="188" t="e">
        <f>I6-#REF!</f>
        <v>#REF!</v>
      </c>
    </row>
  </sheetData>
  <mergeCells count="11">
    <mergeCell ref="A2:I2"/>
    <mergeCell ref="A3:I3"/>
    <mergeCell ref="A4:A5"/>
    <mergeCell ref="B4:B5"/>
    <mergeCell ref="C4:C5"/>
    <mergeCell ref="D4:D5"/>
    <mergeCell ref="E4:E5"/>
    <mergeCell ref="F4:F5"/>
    <mergeCell ref="G4:G5"/>
    <mergeCell ref="H4:H5"/>
    <mergeCell ref="I4:I5"/>
  </mergeCells>
  <pageMargins left="0.75" right="0.75" top="1" bottom="1" header="0.509027777777778" footer="0.509027777777778"/>
  <pageSetup paperSize="9" orientation="landscape" horizontalDpi="600"/>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9"/>
  <sheetViews>
    <sheetView showZeros="0" workbookViewId="0">
      <selection activeCell="D6" sqref="D6"/>
    </sheetView>
  </sheetViews>
  <sheetFormatPr defaultColWidth="12.1666666666667" defaultRowHeight="14.25"/>
  <cols>
    <col min="1" max="1" width="32" style="188" customWidth="1"/>
    <col min="2" max="2" width="14.6666666666667" style="188" customWidth="1"/>
    <col min="3" max="9" width="16" style="188" customWidth="1"/>
    <col min="10" max="16383" width="12.1666666666667" style="99" customWidth="1"/>
    <col min="16384" max="16384" width="12.1666666666667" style="99"/>
  </cols>
  <sheetData>
    <row r="1" ht="13.5" spans="1:1">
      <c r="A1" s="189" t="s">
        <v>2361</v>
      </c>
    </row>
    <row r="2" ht="33.95" customHeight="1" spans="1:9">
      <c r="A2" s="103" t="s">
        <v>2362</v>
      </c>
      <c r="B2" s="103"/>
      <c r="C2" s="103"/>
      <c r="D2" s="103"/>
      <c r="E2" s="103"/>
      <c r="F2" s="103"/>
      <c r="G2" s="103"/>
      <c r="H2" s="103"/>
      <c r="I2" s="103"/>
    </row>
    <row r="3" ht="17.1" customHeight="1" spans="1:9">
      <c r="A3" s="190" t="s">
        <v>71</v>
      </c>
      <c r="B3" s="190"/>
      <c r="C3" s="190"/>
      <c r="D3" s="190"/>
      <c r="E3" s="190"/>
      <c r="F3" s="190"/>
      <c r="G3" s="190"/>
      <c r="H3" s="190"/>
      <c r="I3" s="190"/>
    </row>
    <row r="4" ht="12.75" customHeight="1" spans="1:9">
      <c r="A4" s="191" t="s">
        <v>2273</v>
      </c>
      <c r="B4" s="191" t="s">
        <v>2079</v>
      </c>
      <c r="C4" s="192" t="s">
        <v>2340</v>
      </c>
      <c r="D4" s="192" t="s">
        <v>2341</v>
      </c>
      <c r="E4" s="192" t="s">
        <v>2342</v>
      </c>
      <c r="F4" s="192" t="s">
        <v>2343</v>
      </c>
      <c r="G4" s="192" t="s">
        <v>2344</v>
      </c>
      <c r="H4" s="192" t="s">
        <v>2345</v>
      </c>
      <c r="I4" s="192" t="s">
        <v>2346</v>
      </c>
    </row>
    <row r="5" ht="36.75" customHeight="1" spans="1:9">
      <c r="A5" s="191"/>
      <c r="B5" s="191"/>
      <c r="C5" s="191"/>
      <c r="D5" s="191"/>
      <c r="E5" s="191"/>
      <c r="F5" s="191"/>
      <c r="G5" s="191"/>
      <c r="H5" s="191"/>
      <c r="I5" s="191"/>
    </row>
    <row r="6" ht="20.25" customHeight="1" spans="1:9">
      <c r="A6" s="193" t="s">
        <v>2347</v>
      </c>
      <c r="B6" s="109">
        <v>156897</v>
      </c>
      <c r="C6" s="194">
        <v>83391</v>
      </c>
      <c r="D6" s="194">
        <v>10772</v>
      </c>
      <c r="E6" s="194">
        <v>27549</v>
      </c>
      <c r="F6" s="194">
        <v>12952</v>
      </c>
      <c r="G6" s="194">
        <v>21282</v>
      </c>
      <c r="H6" s="194">
        <v>315</v>
      </c>
      <c r="I6" s="194">
        <v>636</v>
      </c>
    </row>
    <row r="7" ht="20.25" customHeight="1" spans="1:9">
      <c r="A7" s="195" t="s">
        <v>2348</v>
      </c>
      <c r="B7" s="111">
        <v>51984</v>
      </c>
      <c r="C7" s="196">
        <v>17297</v>
      </c>
      <c r="D7" s="196">
        <v>2404</v>
      </c>
      <c r="E7" s="196">
        <v>12018</v>
      </c>
      <c r="F7" s="196">
        <v>12304</v>
      </c>
      <c r="G7" s="196">
        <v>7059</v>
      </c>
      <c r="H7" s="196">
        <v>276</v>
      </c>
      <c r="I7" s="196">
        <v>626</v>
      </c>
    </row>
    <row r="8" ht="20.25" customHeight="1" spans="1:9">
      <c r="A8" s="195" t="s">
        <v>2349</v>
      </c>
      <c r="B8" s="111">
        <v>1406</v>
      </c>
      <c r="C8" s="196">
        <v>487</v>
      </c>
      <c r="D8" s="196">
        <v>344</v>
      </c>
      <c r="E8" s="196">
        <v>73</v>
      </c>
      <c r="F8" s="196">
        <v>108</v>
      </c>
      <c r="G8" s="196">
        <v>351</v>
      </c>
      <c r="H8" s="196">
        <v>38</v>
      </c>
      <c r="I8" s="196">
        <v>5</v>
      </c>
    </row>
    <row r="9" ht="20.25" customHeight="1" spans="1:9">
      <c r="A9" s="195" t="s">
        <v>2350</v>
      </c>
      <c r="B9" s="111">
        <v>39738</v>
      </c>
      <c r="C9" s="196">
        <v>2449</v>
      </c>
      <c r="D9" s="196">
        <v>7975</v>
      </c>
      <c r="E9" s="196">
        <v>15453</v>
      </c>
      <c r="F9" s="196">
        <v>0</v>
      </c>
      <c r="G9" s="196">
        <v>13861</v>
      </c>
      <c r="H9" s="196">
        <v>0</v>
      </c>
      <c r="I9" s="196">
        <v>0</v>
      </c>
    </row>
    <row r="10" ht="20.25" customHeight="1" spans="1:9">
      <c r="A10" s="195" t="s">
        <v>2351</v>
      </c>
      <c r="B10" s="111">
        <v>0</v>
      </c>
      <c r="C10" s="196">
        <v>0</v>
      </c>
      <c r="D10" s="196">
        <v>0</v>
      </c>
      <c r="E10" s="196">
        <v>0</v>
      </c>
      <c r="F10" s="196">
        <v>0</v>
      </c>
      <c r="G10" s="196">
        <v>0</v>
      </c>
      <c r="H10" s="196">
        <v>0</v>
      </c>
      <c r="I10" s="196">
        <v>0</v>
      </c>
    </row>
    <row r="11" ht="20.25" customHeight="1" spans="1:9">
      <c r="A11" s="195" t="s">
        <v>2352</v>
      </c>
      <c r="B11" s="111">
        <v>159</v>
      </c>
      <c r="C11" s="196">
        <v>80</v>
      </c>
      <c r="D11" s="196">
        <v>15</v>
      </c>
      <c r="E11" s="196">
        <v>4</v>
      </c>
      <c r="F11" s="196">
        <v>45</v>
      </c>
      <c r="G11" s="196">
        <v>10</v>
      </c>
      <c r="H11" s="196">
        <v>1</v>
      </c>
      <c r="I11" s="196">
        <v>4</v>
      </c>
    </row>
    <row r="12" ht="20.25" customHeight="1" spans="1:9">
      <c r="A12" s="195" t="s">
        <v>2353</v>
      </c>
      <c r="B12" s="111">
        <v>833</v>
      </c>
      <c r="C12" s="196">
        <v>796</v>
      </c>
      <c r="D12" s="196">
        <v>34</v>
      </c>
      <c r="E12" s="196">
        <v>0</v>
      </c>
      <c r="F12" s="196">
        <v>3</v>
      </c>
      <c r="G12" s="196">
        <v>0</v>
      </c>
      <c r="H12" s="196">
        <v>0</v>
      </c>
      <c r="I12" s="196">
        <v>0</v>
      </c>
    </row>
    <row r="13" ht="20.25" customHeight="1" spans="1:9">
      <c r="A13" s="195" t="s">
        <v>2354</v>
      </c>
      <c r="B13" s="111">
        <v>0</v>
      </c>
      <c r="C13" s="196">
        <v>0</v>
      </c>
      <c r="D13" s="196">
        <v>0</v>
      </c>
      <c r="E13" s="196">
        <v>0</v>
      </c>
      <c r="F13" s="196">
        <v>0</v>
      </c>
      <c r="G13" s="196">
        <v>0</v>
      </c>
      <c r="H13" s="196">
        <v>0</v>
      </c>
      <c r="I13" s="196">
        <v>0</v>
      </c>
    </row>
    <row r="14" ht="20.25" customHeight="1" spans="1:9">
      <c r="A14" s="197" t="s">
        <v>2355</v>
      </c>
      <c r="B14" s="111">
        <v>134163</v>
      </c>
      <c r="C14" s="196">
        <v>63777</v>
      </c>
      <c r="D14" s="196">
        <v>8799</v>
      </c>
      <c r="E14" s="196">
        <v>26325</v>
      </c>
      <c r="F14" s="196">
        <v>14232</v>
      </c>
      <c r="G14" s="196">
        <v>19518</v>
      </c>
      <c r="H14" s="196">
        <v>350</v>
      </c>
      <c r="I14" s="196">
        <v>1162</v>
      </c>
    </row>
    <row r="15" ht="20.25" customHeight="1" spans="1:9">
      <c r="A15" s="195" t="s">
        <v>2356</v>
      </c>
      <c r="B15" s="111">
        <v>127545</v>
      </c>
      <c r="C15" s="196">
        <v>61094</v>
      </c>
      <c r="D15" s="196">
        <v>8754</v>
      </c>
      <c r="E15" s="196">
        <v>26282</v>
      </c>
      <c r="F15" s="196">
        <v>13265</v>
      </c>
      <c r="G15" s="196">
        <v>16692</v>
      </c>
      <c r="H15" s="196">
        <v>350</v>
      </c>
      <c r="I15" s="196">
        <v>1108</v>
      </c>
    </row>
    <row r="16" ht="20.25" customHeight="1" spans="1:9">
      <c r="A16" s="198" t="s">
        <v>2357</v>
      </c>
      <c r="B16" s="111">
        <v>50</v>
      </c>
      <c r="C16" s="196">
        <v>4</v>
      </c>
      <c r="D16" s="196">
        <v>0</v>
      </c>
      <c r="E16" s="196">
        <v>43</v>
      </c>
      <c r="F16" s="196">
        <v>0</v>
      </c>
      <c r="G16" s="196">
        <v>0</v>
      </c>
      <c r="H16" s="196">
        <v>0</v>
      </c>
      <c r="I16" s="196">
        <v>3</v>
      </c>
    </row>
    <row r="17" ht="20.25" customHeight="1" spans="1:9">
      <c r="A17" s="198" t="s">
        <v>2358</v>
      </c>
      <c r="B17" s="111">
        <v>99</v>
      </c>
      <c r="C17" s="196">
        <v>55</v>
      </c>
      <c r="D17" s="196">
        <v>44</v>
      </c>
      <c r="E17" s="196">
        <v>0</v>
      </c>
      <c r="F17" s="196">
        <v>0</v>
      </c>
      <c r="G17" s="196">
        <v>0</v>
      </c>
      <c r="H17" s="196">
        <v>0</v>
      </c>
      <c r="I17" s="196">
        <v>0</v>
      </c>
    </row>
    <row r="18" spans="1:9">
      <c r="A18" s="199" t="s">
        <v>2359</v>
      </c>
      <c r="B18" s="111">
        <v>22734</v>
      </c>
      <c r="C18" s="196">
        <v>19614</v>
      </c>
      <c r="D18" s="196">
        <v>1973</v>
      </c>
      <c r="E18" s="196">
        <v>1224</v>
      </c>
      <c r="F18" s="196">
        <v>-1280</v>
      </c>
      <c r="G18" s="196">
        <v>1764</v>
      </c>
      <c r="H18" s="196">
        <v>-35</v>
      </c>
      <c r="I18" s="196">
        <v>-526</v>
      </c>
    </row>
    <row r="19" spans="1:9">
      <c r="A19" s="199" t="s">
        <v>2360</v>
      </c>
      <c r="B19" s="111">
        <v>85093</v>
      </c>
      <c r="C19" s="196">
        <v>28487</v>
      </c>
      <c r="D19" s="196">
        <v>23399</v>
      </c>
      <c r="E19" s="196">
        <v>6055</v>
      </c>
      <c r="F19" s="196">
        <v>5047</v>
      </c>
      <c r="G19" s="196">
        <v>18819</v>
      </c>
      <c r="H19" s="196">
        <v>2409</v>
      </c>
      <c r="I19" s="196">
        <v>877</v>
      </c>
    </row>
  </sheetData>
  <mergeCells count="11">
    <mergeCell ref="A2:I2"/>
    <mergeCell ref="A3:I3"/>
    <mergeCell ref="A4:A5"/>
    <mergeCell ref="B4:B5"/>
    <mergeCell ref="C4:C5"/>
    <mergeCell ref="D4:D5"/>
    <mergeCell ref="E4:E5"/>
    <mergeCell ref="F4:F5"/>
    <mergeCell ref="G4:G5"/>
    <mergeCell ref="H4:H5"/>
    <mergeCell ref="I4:I5"/>
  </mergeCells>
  <printOptions horizontalCentered="1"/>
  <pageMargins left="0.75" right="0.75" top="0.979166666666667" bottom="0.979166666666667" header="0.509027777777778" footer="0.509027777777778"/>
  <pageSetup paperSize="9" orientation="landscape" horizontalDpi="600"/>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0"/>
  <sheetViews>
    <sheetView showZeros="0" topLeftCell="A6" workbookViewId="0">
      <selection activeCell="E6" sqref="E6"/>
    </sheetView>
  </sheetViews>
  <sheetFormatPr defaultColWidth="9.33333333333333" defaultRowHeight="11.25" outlineLevelCol="5"/>
  <cols>
    <col min="1" max="1" width="41.1666666666667" style="155" customWidth="1"/>
    <col min="2" max="2" width="13.5" style="155" hidden="1" customWidth="1"/>
    <col min="3" max="3" width="22.1666666666667" style="158" customWidth="1"/>
    <col min="4" max="4" width="24.1666666666667" style="158" customWidth="1"/>
    <col min="5" max="5" width="22.1666666666667" style="158" customWidth="1"/>
    <col min="6" max="6" width="10.8333333333333" style="159" customWidth="1"/>
    <col min="7" max="16384" width="9.33333333333333" style="157"/>
  </cols>
  <sheetData>
    <row r="1" s="155" customFormat="1" ht="18" customHeight="1" spans="1:6">
      <c r="A1" s="156" t="s">
        <v>2363</v>
      </c>
      <c r="C1" s="158"/>
      <c r="D1" s="158"/>
      <c r="E1" s="158"/>
      <c r="F1" s="159"/>
    </row>
    <row r="2" s="155" customFormat="1" ht="51" customHeight="1" spans="1:6">
      <c r="A2" s="160" t="s">
        <v>2364</v>
      </c>
      <c r="B2" s="160"/>
      <c r="C2" s="161"/>
      <c r="D2" s="161"/>
      <c r="E2" s="161"/>
      <c r="F2" s="162"/>
    </row>
    <row r="3" s="155" customFormat="1" ht="15.95" customHeight="1" spans="1:6">
      <c r="A3" s="163"/>
      <c r="B3" s="163"/>
      <c r="C3" s="164"/>
      <c r="D3" s="164"/>
      <c r="E3" s="165" t="s">
        <v>145</v>
      </c>
      <c r="F3" s="166"/>
    </row>
    <row r="4" s="113" customFormat="1" ht="17.1" customHeight="1" spans="1:6">
      <c r="A4" s="167" t="s">
        <v>2273</v>
      </c>
      <c r="B4" s="128" t="s">
        <v>2365</v>
      </c>
      <c r="C4" s="128" t="s">
        <v>908</v>
      </c>
      <c r="D4" s="168" t="s">
        <v>73</v>
      </c>
      <c r="E4" s="128" t="s">
        <v>73</v>
      </c>
      <c r="F4" s="169"/>
    </row>
    <row r="5" s="113" customFormat="1" ht="27" customHeight="1" spans="1:6">
      <c r="A5" s="170"/>
      <c r="B5" s="128"/>
      <c r="C5" s="171"/>
      <c r="D5" s="168"/>
      <c r="E5" s="128" t="s">
        <v>2366</v>
      </c>
      <c r="F5" s="172" t="s">
        <v>2367</v>
      </c>
    </row>
    <row r="6" s="114" customFormat="1" ht="18.75" customHeight="1" spans="1:6">
      <c r="A6" s="173" t="s">
        <v>2079</v>
      </c>
      <c r="B6" s="174">
        <f>B7+B10+B13+B16+B19+B22+B25+B28+B29+B30</f>
        <v>95448</v>
      </c>
      <c r="C6" s="175">
        <f>C7+C10+C13+C16+C22+C25+C28+C29+C30</f>
        <v>115827</v>
      </c>
      <c r="D6" s="175">
        <f>D7+D10+D13+D16+D22+D25+D28+D29+D30</f>
        <v>135614</v>
      </c>
      <c r="E6" s="176">
        <f>D6-C6</f>
        <v>19787</v>
      </c>
      <c r="F6" s="177">
        <f t="shared" ref="F6:F30" si="0">D6/C6</f>
        <v>1.17083</v>
      </c>
    </row>
    <row r="7" s="156" customFormat="1" ht="18.75" customHeight="1" spans="1:6">
      <c r="A7" s="178" t="s">
        <v>2368</v>
      </c>
      <c r="B7" s="179">
        <v>45282</v>
      </c>
      <c r="C7" s="180">
        <v>65892.25</v>
      </c>
      <c r="D7" s="180">
        <v>83390.92</v>
      </c>
      <c r="E7" s="181">
        <f t="shared" ref="E6:E30" si="1">D7-C7</f>
        <v>17498.67</v>
      </c>
      <c r="F7" s="182">
        <f t="shared" si="0"/>
        <v>1.2656</v>
      </c>
    </row>
    <row r="8" s="156" customFormat="1" ht="18.75" customHeight="1" spans="1:6">
      <c r="A8" s="178" t="s">
        <v>2369</v>
      </c>
      <c r="B8" s="179">
        <v>8917</v>
      </c>
      <c r="C8" s="180">
        <v>17119.43</v>
      </c>
      <c r="D8" s="180">
        <v>17297.02</v>
      </c>
      <c r="E8" s="181">
        <f t="shared" si="1"/>
        <v>177.59</v>
      </c>
      <c r="F8" s="182">
        <f t="shared" si="0"/>
        <v>1.0104</v>
      </c>
    </row>
    <row r="9" s="156" customFormat="1" ht="18.75" customHeight="1" spans="1:6">
      <c r="A9" s="178" t="s">
        <v>2370</v>
      </c>
      <c r="B9" s="179">
        <v>1146</v>
      </c>
      <c r="C9" s="180">
        <v>1338</v>
      </c>
      <c r="D9" s="180">
        <v>2449.24</v>
      </c>
      <c r="E9" s="181">
        <f t="shared" si="1"/>
        <v>1111.24</v>
      </c>
      <c r="F9" s="182">
        <f t="shared" si="0"/>
        <v>1.8305</v>
      </c>
    </row>
    <row r="10" s="156" customFormat="1" ht="18.75" customHeight="1" spans="1:6">
      <c r="A10" s="178" t="s">
        <v>2371</v>
      </c>
      <c r="B10" s="179">
        <v>12527</v>
      </c>
      <c r="C10" s="180">
        <v>27554.48</v>
      </c>
      <c r="D10" s="180">
        <v>27548.61</v>
      </c>
      <c r="E10" s="183">
        <f t="shared" si="1"/>
        <v>-5.87</v>
      </c>
      <c r="F10" s="182">
        <f t="shared" si="0"/>
        <v>0.9998</v>
      </c>
    </row>
    <row r="11" s="156" customFormat="1" ht="18.75" customHeight="1" spans="1:6">
      <c r="A11" s="178" t="s">
        <v>2369</v>
      </c>
      <c r="B11" s="179">
        <v>11191</v>
      </c>
      <c r="C11" s="180">
        <v>13463.5</v>
      </c>
      <c r="D11" s="180">
        <v>12018.08</v>
      </c>
      <c r="E11" s="183">
        <f t="shared" si="1"/>
        <v>-1445.42</v>
      </c>
      <c r="F11" s="182">
        <f t="shared" si="0"/>
        <v>0.8926</v>
      </c>
    </row>
    <row r="12" s="156" customFormat="1" ht="18.75" customHeight="1" spans="1:6">
      <c r="A12" s="178" t="s">
        <v>2370</v>
      </c>
      <c r="B12" s="179"/>
      <c r="C12" s="180">
        <v>10132.74</v>
      </c>
      <c r="D12" s="180">
        <v>15453</v>
      </c>
      <c r="E12" s="183">
        <f t="shared" si="1"/>
        <v>5320.26</v>
      </c>
      <c r="F12" s="182">
        <f t="shared" si="0"/>
        <v>1.5251</v>
      </c>
    </row>
    <row r="13" s="156" customFormat="1" ht="18.75" customHeight="1" spans="1:6">
      <c r="A13" s="178" t="s">
        <v>2372</v>
      </c>
      <c r="B13" s="179">
        <v>12351</v>
      </c>
      <c r="C13" s="180">
        <v>11446.56</v>
      </c>
      <c r="D13" s="180">
        <v>10772.28</v>
      </c>
      <c r="E13" s="183">
        <f t="shared" si="1"/>
        <v>-674.28</v>
      </c>
      <c r="F13" s="182">
        <f t="shared" si="0"/>
        <v>0.9411</v>
      </c>
    </row>
    <row r="14" s="157" customFormat="1" ht="18.75" customHeight="1" spans="1:6">
      <c r="A14" s="178" t="s">
        <v>2373</v>
      </c>
      <c r="B14" s="179">
        <v>1374</v>
      </c>
      <c r="C14" s="180">
        <v>2633.82</v>
      </c>
      <c r="D14" s="180">
        <v>2404.14</v>
      </c>
      <c r="E14" s="183">
        <f t="shared" si="1"/>
        <v>-229.68</v>
      </c>
      <c r="F14" s="182">
        <f t="shared" si="0"/>
        <v>0.9128</v>
      </c>
    </row>
    <row r="15" s="157" customFormat="1" ht="18.75" customHeight="1" spans="1:6">
      <c r="A15" s="178" t="s">
        <v>2374</v>
      </c>
      <c r="B15" s="179">
        <v>10796</v>
      </c>
      <c r="C15" s="180">
        <v>8482.14</v>
      </c>
      <c r="D15" s="180">
        <v>7974.63</v>
      </c>
      <c r="E15" s="183">
        <f t="shared" si="1"/>
        <v>-507.51</v>
      </c>
      <c r="F15" s="182">
        <f t="shared" si="0"/>
        <v>0.9402</v>
      </c>
    </row>
    <row r="16" s="157" customFormat="1" ht="18.75" customHeight="1" spans="1:6">
      <c r="A16" s="178" t="s">
        <v>2375</v>
      </c>
      <c r="B16" s="179">
        <v>8391</v>
      </c>
      <c r="C16" s="180">
        <v>9205.58</v>
      </c>
      <c r="D16" s="180">
        <v>12951.84</v>
      </c>
      <c r="E16" s="183">
        <f t="shared" si="1"/>
        <v>3746.26</v>
      </c>
      <c r="F16" s="182">
        <f t="shared" si="0"/>
        <v>1.407</v>
      </c>
    </row>
    <row r="17" s="157" customFormat="1" ht="18.75" customHeight="1" spans="1:6">
      <c r="A17" s="178" t="s">
        <v>2376</v>
      </c>
      <c r="B17" s="179">
        <v>7602</v>
      </c>
      <c r="C17" s="180">
        <v>9045.62</v>
      </c>
      <c r="D17" s="180">
        <v>12304.2</v>
      </c>
      <c r="E17" s="183">
        <f t="shared" si="1"/>
        <v>3258.58</v>
      </c>
      <c r="F17" s="182">
        <f t="shared" si="0"/>
        <v>1.3602</v>
      </c>
    </row>
    <row r="18" s="157" customFormat="1" ht="18.75" customHeight="1" spans="1:6">
      <c r="A18" s="178" t="s">
        <v>2377</v>
      </c>
      <c r="B18" s="179"/>
      <c r="C18" s="184">
        <v>0</v>
      </c>
      <c r="D18" s="184">
        <v>0</v>
      </c>
      <c r="E18" s="183">
        <f t="shared" si="1"/>
        <v>0</v>
      </c>
      <c r="F18" s="182"/>
    </row>
    <row r="19" s="157" customFormat="1" ht="18.75" customHeight="1" spans="1:6">
      <c r="A19" s="178" t="s">
        <v>2378</v>
      </c>
      <c r="B19" s="179"/>
      <c r="C19" s="180">
        <v>19536.74</v>
      </c>
      <c r="D19" s="180">
        <v>21281.51</v>
      </c>
      <c r="E19" s="183">
        <f t="shared" si="1"/>
        <v>1744.77</v>
      </c>
      <c r="F19" s="182">
        <f t="shared" si="0"/>
        <v>1.0893</v>
      </c>
    </row>
    <row r="20" s="157" customFormat="1" ht="18.75" customHeight="1" spans="1:6">
      <c r="A20" s="178" t="s">
        <v>2379</v>
      </c>
      <c r="B20" s="179"/>
      <c r="C20" s="180">
        <v>5734.22</v>
      </c>
      <c r="D20" s="180">
        <v>7059.18</v>
      </c>
      <c r="E20" s="183">
        <f t="shared" si="1"/>
        <v>1324.96</v>
      </c>
      <c r="F20" s="182">
        <f t="shared" si="0"/>
        <v>1.2311</v>
      </c>
    </row>
    <row r="21" s="157" customFormat="1" ht="18.75" customHeight="1" spans="1:6">
      <c r="A21" s="178" t="s">
        <v>2380</v>
      </c>
      <c r="B21" s="179"/>
      <c r="C21" s="180">
        <v>13478.72</v>
      </c>
      <c r="D21" s="180">
        <v>13860.67</v>
      </c>
      <c r="E21" s="183">
        <f t="shared" si="1"/>
        <v>381.95</v>
      </c>
      <c r="F21" s="182">
        <f t="shared" si="0"/>
        <v>1.0283</v>
      </c>
    </row>
    <row r="22" s="157" customFormat="1" ht="18.75" customHeight="1" spans="1:6">
      <c r="A22" s="178" t="s">
        <v>2381</v>
      </c>
      <c r="B22" s="179">
        <v>12915</v>
      </c>
      <c r="C22" s="184">
        <v>0</v>
      </c>
      <c r="D22" s="184">
        <v>0</v>
      </c>
      <c r="E22" s="183">
        <f t="shared" si="1"/>
        <v>0</v>
      </c>
      <c r="F22" s="182"/>
    </row>
    <row r="23" s="157" customFormat="1" ht="18.75" customHeight="1" spans="1:6">
      <c r="A23" s="178" t="s">
        <v>2382</v>
      </c>
      <c r="B23" s="179">
        <v>2566</v>
      </c>
      <c r="C23" s="184">
        <v>0</v>
      </c>
      <c r="D23" s="184">
        <v>0</v>
      </c>
      <c r="E23" s="183">
        <f t="shared" si="1"/>
        <v>0</v>
      </c>
      <c r="F23" s="182"/>
    </row>
    <row r="24" s="157" customFormat="1" ht="18.75" customHeight="1" spans="1:6">
      <c r="A24" s="178" t="s">
        <v>2383</v>
      </c>
      <c r="B24" s="179">
        <v>10165</v>
      </c>
      <c r="C24" s="184">
        <v>0</v>
      </c>
      <c r="D24" s="184">
        <v>0</v>
      </c>
      <c r="E24" s="183">
        <f t="shared" si="1"/>
        <v>0</v>
      </c>
      <c r="F24" s="182"/>
    </row>
    <row r="25" s="157" customFormat="1" ht="18.75" customHeight="1" spans="1:6">
      <c r="A25" s="178" t="s">
        <v>2384</v>
      </c>
      <c r="B25" s="179">
        <v>2247</v>
      </c>
      <c r="C25" s="184">
        <v>0</v>
      </c>
      <c r="D25" s="184">
        <v>0</v>
      </c>
      <c r="E25" s="183">
        <f t="shared" si="1"/>
        <v>0</v>
      </c>
      <c r="F25" s="182"/>
    </row>
    <row r="26" s="157" customFormat="1" ht="18.75" customHeight="1" spans="1:6">
      <c r="A26" s="178" t="s">
        <v>2379</v>
      </c>
      <c r="B26" s="179">
        <v>519</v>
      </c>
      <c r="C26" s="184">
        <v>0</v>
      </c>
      <c r="D26" s="184">
        <v>0</v>
      </c>
      <c r="E26" s="183">
        <f t="shared" si="1"/>
        <v>0</v>
      </c>
      <c r="F26" s="182"/>
    </row>
    <row r="27" s="157" customFormat="1" ht="18.75" customHeight="1" spans="1:6">
      <c r="A27" s="178" t="s">
        <v>2380</v>
      </c>
      <c r="B27" s="179">
        <v>1643</v>
      </c>
      <c r="C27" s="184">
        <v>0</v>
      </c>
      <c r="D27" s="184">
        <v>0</v>
      </c>
      <c r="E27" s="183">
        <f t="shared" si="1"/>
        <v>0</v>
      </c>
      <c r="F27" s="182"/>
    </row>
    <row r="28" s="157" customFormat="1" ht="18.75" customHeight="1" spans="1:6">
      <c r="A28" s="178" t="s">
        <v>2385</v>
      </c>
      <c r="B28" s="179">
        <v>569</v>
      </c>
      <c r="C28" s="180">
        <v>370.12</v>
      </c>
      <c r="D28" s="180">
        <v>315.13</v>
      </c>
      <c r="E28" s="183">
        <f t="shared" si="1"/>
        <v>-54.99</v>
      </c>
      <c r="F28" s="182">
        <f t="shared" si="0"/>
        <v>0.8514</v>
      </c>
    </row>
    <row r="29" s="157" customFormat="1" ht="18.75" customHeight="1" spans="1:6">
      <c r="A29" s="178" t="s">
        <v>2386</v>
      </c>
      <c r="B29" s="179">
        <v>805</v>
      </c>
      <c r="C29" s="180">
        <v>882.86</v>
      </c>
      <c r="D29" s="180">
        <v>635.56</v>
      </c>
      <c r="E29" s="183">
        <f t="shared" si="1"/>
        <v>-247.3</v>
      </c>
      <c r="F29" s="182">
        <f t="shared" si="0"/>
        <v>0.7199</v>
      </c>
    </row>
    <row r="30" s="157" customFormat="1" ht="18.75" customHeight="1" spans="1:6">
      <c r="A30" s="178" t="s">
        <v>2387</v>
      </c>
      <c r="B30" s="179">
        <v>361</v>
      </c>
      <c r="C30" s="185">
        <v>475.14</v>
      </c>
      <c r="D30" s="186">
        <v>0</v>
      </c>
      <c r="E30" s="187">
        <f t="shared" si="1"/>
        <v>-475.14</v>
      </c>
      <c r="F30" s="182">
        <v>0</v>
      </c>
    </row>
  </sheetData>
  <mergeCells count="7">
    <mergeCell ref="A2:F2"/>
    <mergeCell ref="E3:F3"/>
    <mergeCell ref="E4:F4"/>
    <mergeCell ref="A4:A5"/>
    <mergeCell ref="B4:B5"/>
    <mergeCell ref="C4:C5"/>
    <mergeCell ref="D4:D5"/>
  </mergeCells>
  <printOptions horizontalCentered="1"/>
  <pageMargins left="0.75" right="0.75" top="0.979166666666667" bottom="0.979166666666667" header="0.509027777777778" footer="0.509027777777778"/>
  <pageSetup paperSize="9" orientation="portrait" horizontalDpi="600"/>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4"/>
  <sheetViews>
    <sheetView showZeros="0" tabSelected="1" workbookViewId="0">
      <selection activeCell="G24" sqref="G24"/>
    </sheetView>
  </sheetViews>
  <sheetFormatPr defaultColWidth="9.33333333333333" defaultRowHeight="14.25" outlineLevelCol="5"/>
  <cols>
    <col min="1" max="1" width="39.8333333333333" style="112" customWidth="1"/>
    <col min="2" max="2" width="17.6666666666667" style="112" hidden="1" customWidth="1"/>
    <col min="3" max="3" width="22.1666666666667" style="117" customWidth="1"/>
    <col min="4" max="4" width="21.8333333333333" style="117" customWidth="1"/>
    <col min="5" max="5" width="17" style="117" customWidth="1"/>
    <col min="6" max="6" width="13.8333333333333" style="118" customWidth="1"/>
    <col min="7" max="16384" width="9.33333333333333" style="116"/>
  </cols>
  <sheetData>
    <row r="1" s="112" customFormat="1" ht="18" customHeight="1" spans="1:5">
      <c r="A1" s="115" t="s">
        <v>2388</v>
      </c>
      <c r="C1" s="117"/>
      <c r="D1" s="117"/>
      <c r="E1" s="118"/>
    </row>
    <row r="2" s="112" customFormat="1" ht="26.1" customHeight="1" spans="1:6">
      <c r="A2" s="119" t="s">
        <v>2389</v>
      </c>
      <c r="B2" s="119"/>
      <c r="C2" s="119"/>
      <c r="D2" s="119"/>
      <c r="E2" s="119"/>
      <c r="F2" s="119"/>
    </row>
    <row r="3" s="112" customFormat="1" ht="23.1" customHeight="1" spans="1:6">
      <c r="A3" s="120"/>
      <c r="B3" s="120"/>
      <c r="C3" s="121"/>
      <c r="F3" s="122" t="s">
        <v>145</v>
      </c>
    </row>
    <row r="4" s="113" customFormat="1" ht="21" customHeight="1" spans="1:6">
      <c r="A4" s="123" t="s">
        <v>2273</v>
      </c>
      <c r="B4" s="124" t="s">
        <v>2365</v>
      </c>
      <c r="C4" s="124" t="s">
        <v>908</v>
      </c>
      <c r="D4" s="125" t="s">
        <v>73</v>
      </c>
      <c r="E4" s="124" t="s">
        <v>73</v>
      </c>
      <c r="F4" s="126"/>
    </row>
    <row r="5" s="113" customFormat="1" ht="29.1" customHeight="1" spans="1:6">
      <c r="A5" s="127"/>
      <c r="B5" s="128"/>
      <c r="C5" s="128"/>
      <c r="D5" s="129"/>
      <c r="E5" s="128" t="s">
        <v>2366</v>
      </c>
      <c r="F5" s="130" t="s">
        <v>2367</v>
      </c>
    </row>
    <row r="6" s="114" customFormat="1" ht="24.95" customHeight="1" spans="1:6">
      <c r="A6" s="127" t="s">
        <v>2079</v>
      </c>
      <c r="B6" s="131">
        <f>B7+B9+B11+B14+B16+B18+B20+B22+B23+B24</f>
        <v>82148</v>
      </c>
      <c r="C6" s="132">
        <f>C7+C9+C11+C14+C16+C18+C20+C22+C23+C24</f>
        <v>130254</v>
      </c>
      <c r="D6" s="132">
        <f>D7+D9+D11+D14+D16+D18+D20+D22+D23+D24</f>
        <v>134163</v>
      </c>
      <c r="E6" s="133">
        <f t="shared" ref="E6:E24" si="0">D6-C6</f>
        <v>3909</v>
      </c>
      <c r="F6" s="134">
        <f t="shared" ref="F6:F15" si="1">D6/C6</f>
        <v>1.03</v>
      </c>
    </row>
    <row r="7" s="115" customFormat="1" ht="20.25" customHeight="1" spans="1:6">
      <c r="A7" s="135" t="s">
        <v>2390</v>
      </c>
      <c r="B7" s="136">
        <v>45385</v>
      </c>
      <c r="C7" s="137">
        <v>62757</v>
      </c>
      <c r="D7" s="138">
        <v>63777</v>
      </c>
      <c r="E7" s="133">
        <f t="shared" si="0"/>
        <v>1020</v>
      </c>
      <c r="F7" s="134">
        <f t="shared" si="1"/>
        <v>1.016</v>
      </c>
    </row>
    <row r="8" s="115" customFormat="1" ht="20.25" customHeight="1" spans="1:6">
      <c r="A8" s="135" t="s">
        <v>2391</v>
      </c>
      <c r="B8" s="136">
        <v>42655</v>
      </c>
      <c r="C8" s="137">
        <v>57016</v>
      </c>
      <c r="D8" s="138">
        <v>57724</v>
      </c>
      <c r="E8" s="133">
        <f t="shared" si="0"/>
        <v>708</v>
      </c>
      <c r="F8" s="134">
        <f t="shared" si="1"/>
        <v>1.012</v>
      </c>
    </row>
    <row r="9" s="115" customFormat="1" ht="20.25" customHeight="1" spans="1:6">
      <c r="A9" s="135" t="s">
        <v>2392</v>
      </c>
      <c r="B9" s="136">
        <v>4539</v>
      </c>
      <c r="C9" s="137">
        <v>26847</v>
      </c>
      <c r="D9" s="138">
        <v>26325</v>
      </c>
      <c r="E9" s="133">
        <f t="shared" si="0"/>
        <v>-522</v>
      </c>
      <c r="F9" s="134">
        <f t="shared" si="1"/>
        <v>0.981</v>
      </c>
    </row>
    <row r="10" s="115" customFormat="1" ht="20.25" customHeight="1" spans="1:6">
      <c r="A10" s="135" t="s">
        <v>2391</v>
      </c>
      <c r="B10" s="136">
        <v>4539</v>
      </c>
      <c r="C10" s="137">
        <v>26847</v>
      </c>
      <c r="D10" s="138">
        <v>26282</v>
      </c>
      <c r="E10" s="133">
        <f t="shared" si="0"/>
        <v>-565</v>
      </c>
      <c r="F10" s="134">
        <f t="shared" si="1"/>
        <v>0.979</v>
      </c>
    </row>
    <row r="11" s="115" customFormat="1" ht="20.25" customHeight="1" spans="1:6">
      <c r="A11" s="135" t="s">
        <v>2393</v>
      </c>
      <c r="B11" s="136">
        <v>6485</v>
      </c>
      <c r="C11" s="137">
        <v>8793</v>
      </c>
      <c r="D11" s="138">
        <v>8799</v>
      </c>
      <c r="E11" s="133">
        <f t="shared" si="0"/>
        <v>6</v>
      </c>
      <c r="F11" s="134">
        <f t="shared" si="1"/>
        <v>1.001</v>
      </c>
    </row>
    <row r="12" s="116" customFormat="1" ht="20.25" customHeight="1" spans="1:6">
      <c r="A12" s="135" t="s">
        <v>2394</v>
      </c>
      <c r="B12" s="136">
        <v>6139</v>
      </c>
      <c r="C12" s="137">
        <v>8021</v>
      </c>
      <c r="D12" s="138">
        <v>7898</v>
      </c>
      <c r="E12" s="133">
        <f t="shared" si="0"/>
        <v>-123</v>
      </c>
      <c r="F12" s="134">
        <f t="shared" si="1"/>
        <v>0.985</v>
      </c>
    </row>
    <row r="13" s="116" customFormat="1" ht="20.25" customHeight="1" spans="1:6">
      <c r="A13" s="135" t="s">
        <v>2395</v>
      </c>
      <c r="B13" s="136">
        <v>346</v>
      </c>
      <c r="C13" s="139">
        <v>768</v>
      </c>
      <c r="D13" s="140">
        <v>856</v>
      </c>
      <c r="E13" s="133">
        <f t="shared" si="0"/>
        <v>88</v>
      </c>
      <c r="F13" s="141">
        <f t="shared" si="1"/>
        <v>1.115</v>
      </c>
    </row>
    <row r="14" s="116" customFormat="1" ht="20.25" customHeight="1" spans="1:6">
      <c r="A14" s="135" t="s">
        <v>2396</v>
      </c>
      <c r="B14" s="136">
        <v>10289</v>
      </c>
      <c r="C14" s="137">
        <v>11611</v>
      </c>
      <c r="D14" s="138">
        <v>14232</v>
      </c>
      <c r="E14" s="133">
        <f t="shared" si="0"/>
        <v>2621</v>
      </c>
      <c r="F14" s="141">
        <f t="shared" si="1"/>
        <v>1.226</v>
      </c>
    </row>
    <row r="15" s="116" customFormat="1" ht="20.25" customHeight="1" spans="1:6">
      <c r="A15" s="135" t="s">
        <v>2397</v>
      </c>
      <c r="B15" s="136">
        <v>9618</v>
      </c>
      <c r="C15" s="137">
        <v>11411</v>
      </c>
      <c r="D15" s="138">
        <v>13265</v>
      </c>
      <c r="E15" s="133">
        <f t="shared" si="0"/>
        <v>1854</v>
      </c>
      <c r="F15" s="141">
        <f t="shared" si="1"/>
        <v>1.162</v>
      </c>
    </row>
    <row r="16" s="116" customFormat="1" ht="20.25" customHeight="1" spans="1:6">
      <c r="A16" s="135" t="s">
        <v>2398</v>
      </c>
      <c r="B16" s="136"/>
      <c r="C16" s="137">
        <v>18290</v>
      </c>
      <c r="D16" s="138">
        <v>19518</v>
      </c>
      <c r="E16" s="142">
        <f t="shared" si="0"/>
        <v>1228</v>
      </c>
      <c r="F16" s="141">
        <f>D16/C16</f>
        <v>1.067</v>
      </c>
    </row>
    <row r="17" s="116" customFormat="1" ht="20.25" customHeight="1" spans="1:6">
      <c r="A17" s="135" t="s">
        <v>2397</v>
      </c>
      <c r="B17" s="136"/>
      <c r="C17" s="137">
        <v>17485</v>
      </c>
      <c r="D17" s="138">
        <v>16692</v>
      </c>
      <c r="E17" s="142">
        <f t="shared" si="0"/>
        <v>-793</v>
      </c>
      <c r="F17" s="141">
        <f>D17/C17</f>
        <v>0.955</v>
      </c>
    </row>
    <row r="18" s="116" customFormat="1" ht="20.25" customHeight="1" spans="1:6">
      <c r="A18" s="135" t="s">
        <v>2399</v>
      </c>
      <c r="B18" s="136">
        <v>11502</v>
      </c>
      <c r="C18" s="143">
        <v>0</v>
      </c>
      <c r="D18" s="143">
        <v>0</v>
      </c>
      <c r="E18" s="142">
        <f t="shared" si="0"/>
        <v>0</v>
      </c>
      <c r="F18" s="141"/>
    </row>
    <row r="19" s="116" customFormat="1" ht="20.25" customHeight="1" spans="1:6">
      <c r="A19" s="135" t="s">
        <v>2397</v>
      </c>
      <c r="B19" s="136">
        <v>10420</v>
      </c>
      <c r="C19" s="143">
        <v>0</v>
      </c>
      <c r="D19" s="143">
        <v>0</v>
      </c>
      <c r="E19" s="142">
        <f t="shared" si="0"/>
        <v>0</v>
      </c>
      <c r="F19" s="141"/>
    </row>
    <row r="20" s="116" customFormat="1" ht="20.25" customHeight="1" spans="1:6">
      <c r="A20" s="135" t="s">
        <v>2400</v>
      </c>
      <c r="B20" s="136">
        <v>2250</v>
      </c>
      <c r="C20" s="143">
        <v>0</v>
      </c>
      <c r="D20" s="143">
        <v>0</v>
      </c>
      <c r="E20" s="142">
        <f t="shared" si="0"/>
        <v>0</v>
      </c>
      <c r="F20" s="141"/>
    </row>
    <row r="21" s="116" customFormat="1" ht="20.25" customHeight="1" spans="1:6">
      <c r="A21" s="135" t="s">
        <v>2397</v>
      </c>
      <c r="B21" s="136">
        <v>1972</v>
      </c>
      <c r="C21" s="143">
        <v>0</v>
      </c>
      <c r="D21" s="143">
        <v>0</v>
      </c>
      <c r="E21" s="142">
        <f t="shared" si="0"/>
        <v>0</v>
      </c>
      <c r="F21" s="141"/>
    </row>
    <row r="22" s="116" customFormat="1" ht="20.25" customHeight="1" spans="1:6">
      <c r="A22" s="135" t="s">
        <v>2401</v>
      </c>
      <c r="B22" s="136">
        <v>221</v>
      </c>
      <c r="C22" s="137">
        <v>331</v>
      </c>
      <c r="D22" s="138">
        <v>350</v>
      </c>
      <c r="E22" s="142">
        <f t="shared" si="0"/>
        <v>19</v>
      </c>
      <c r="F22" s="141">
        <f>D22/C22</f>
        <v>1.057</v>
      </c>
    </row>
    <row r="23" s="116" customFormat="1" ht="20.25" customHeight="1" spans="1:6">
      <c r="A23" s="144" t="s">
        <v>2402</v>
      </c>
      <c r="B23" s="145">
        <v>1335</v>
      </c>
      <c r="C23" s="146">
        <v>1547</v>
      </c>
      <c r="D23" s="147">
        <v>1162</v>
      </c>
      <c r="E23" s="148">
        <f t="shared" si="0"/>
        <v>-385</v>
      </c>
      <c r="F23" s="149">
        <f>D23/C23</f>
        <v>0.751</v>
      </c>
    </row>
    <row r="24" s="116" customFormat="1" ht="20.25" customHeight="1" spans="1:6">
      <c r="A24" s="150" t="s">
        <v>2403</v>
      </c>
      <c r="B24" s="151">
        <v>142</v>
      </c>
      <c r="C24" s="152">
        <v>78</v>
      </c>
      <c r="D24" s="153">
        <v>0</v>
      </c>
      <c r="E24" s="154">
        <f t="shared" si="0"/>
        <v>-78</v>
      </c>
      <c r="F24" s="149">
        <f>D24/C24</f>
        <v>0</v>
      </c>
    </row>
  </sheetData>
  <mergeCells count="6">
    <mergeCell ref="A2:F2"/>
    <mergeCell ref="E4:F4"/>
    <mergeCell ref="A4:A5"/>
    <mergeCell ref="B4:B5"/>
    <mergeCell ref="C4:C5"/>
    <mergeCell ref="D4:D5"/>
  </mergeCells>
  <printOptions horizontalCentered="1"/>
  <pageMargins left="0.75" right="0.75" top="0.979166666666667" bottom="0.979166666666667" header="0.509027777777778" footer="0.509027777777778"/>
  <pageSetup paperSize="9" scale="98" orientation="portrait" horizontalDpi="600"/>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S20"/>
  <sheetViews>
    <sheetView workbookViewId="0">
      <selection activeCell="A16" sqref="A16"/>
    </sheetView>
  </sheetViews>
  <sheetFormatPr defaultColWidth="12.1666666666667" defaultRowHeight="14.25"/>
  <cols>
    <col min="1" max="1" width="44.6666666666667" style="99" customWidth="1"/>
    <col min="2" max="2" width="20" style="100" customWidth="1"/>
    <col min="3" max="3" width="19.8333333333333" style="100" customWidth="1"/>
    <col min="4" max="247" width="12.1666666666667" style="99" customWidth="1"/>
    <col min="248" max="16384" width="12.1666666666667" style="101"/>
  </cols>
  <sheetData>
    <row r="1" s="98" customFormat="1" ht="23.1" customHeight="1" spans="1:253">
      <c r="A1" s="102" t="s">
        <v>2404</v>
      </c>
      <c r="B1" s="100"/>
      <c r="C1" s="100"/>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99"/>
      <c r="DQ1" s="99"/>
      <c r="DR1" s="99"/>
      <c r="DS1" s="99"/>
      <c r="DT1" s="99"/>
      <c r="DU1" s="99"/>
      <c r="DV1" s="99"/>
      <c r="DW1" s="99"/>
      <c r="DX1" s="99"/>
      <c r="DY1" s="99"/>
      <c r="DZ1" s="99"/>
      <c r="EA1" s="99"/>
      <c r="EB1" s="99"/>
      <c r="EC1" s="99"/>
      <c r="ED1" s="99"/>
      <c r="EE1" s="99"/>
      <c r="EF1" s="99"/>
      <c r="EG1" s="99"/>
      <c r="EH1" s="99"/>
      <c r="EI1" s="99"/>
      <c r="EJ1" s="99"/>
      <c r="EK1" s="99"/>
      <c r="EL1" s="99"/>
      <c r="EM1" s="99"/>
      <c r="EN1" s="99"/>
      <c r="EO1" s="99"/>
      <c r="EP1" s="99"/>
      <c r="EQ1" s="99"/>
      <c r="ER1" s="99"/>
      <c r="ES1" s="99"/>
      <c r="ET1" s="99"/>
      <c r="EU1" s="99"/>
      <c r="EV1" s="99"/>
      <c r="EW1" s="99"/>
      <c r="EX1" s="99"/>
      <c r="EY1" s="99"/>
      <c r="EZ1" s="99"/>
      <c r="FA1" s="99"/>
      <c r="FB1" s="99"/>
      <c r="FC1" s="99"/>
      <c r="FD1" s="99"/>
      <c r="FE1" s="99"/>
      <c r="FF1" s="99"/>
      <c r="FG1" s="99"/>
      <c r="FH1" s="99"/>
      <c r="FI1" s="99"/>
      <c r="FJ1" s="99"/>
      <c r="FK1" s="99"/>
      <c r="FL1" s="99"/>
      <c r="FM1" s="99"/>
      <c r="FN1" s="99"/>
      <c r="FO1" s="99"/>
      <c r="FP1" s="99"/>
      <c r="FQ1" s="99"/>
      <c r="FR1" s="99"/>
      <c r="FS1" s="99"/>
      <c r="FT1" s="99"/>
      <c r="FU1" s="99"/>
      <c r="FV1" s="99"/>
      <c r="FW1" s="99"/>
      <c r="FX1" s="99"/>
      <c r="FY1" s="99"/>
      <c r="FZ1" s="99"/>
      <c r="GA1" s="99"/>
      <c r="GB1" s="99"/>
      <c r="GC1" s="99"/>
      <c r="GD1" s="99"/>
      <c r="GE1" s="99"/>
      <c r="GF1" s="99"/>
      <c r="GG1" s="99"/>
      <c r="GH1" s="99"/>
      <c r="GI1" s="99"/>
      <c r="GJ1" s="99"/>
      <c r="GK1" s="99"/>
      <c r="GL1" s="99"/>
      <c r="GM1" s="99"/>
      <c r="GN1" s="99"/>
      <c r="GO1" s="99"/>
      <c r="GP1" s="99"/>
      <c r="GQ1" s="99"/>
      <c r="GR1" s="99"/>
      <c r="GS1" s="99"/>
      <c r="GT1" s="99"/>
      <c r="GU1" s="99"/>
      <c r="GV1" s="99"/>
      <c r="GW1" s="99"/>
      <c r="GX1" s="99"/>
      <c r="GY1" s="99"/>
      <c r="GZ1" s="99"/>
      <c r="HA1" s="99"/>
      <c r="HB1" s="99"/>
      <c r="HC1" s="99"/>
      <c r="HD1" s="99"/>
      <c r="HE1" s="99"/>
      <c r="HF1" s="99"/>
      <c r="HG1" s="99"/>
      <c r="HH1" s="99"/>
      <c r="HI1" s="99"/>
      <c r="HJ1" s="99"/>
      <c r="HK1" s="99"/>
      <c r="HL1" s="99"/>
      <c r="HM1" s="99"/>
      <c r="HN1" s="99"/>
      <c r="HO1" s="99"/>
      <c r="HP1" s="99"/>
      <c r="HQ1" s="99"/>
      <c r="HR1" s="99"/>
      <c r="HS1" s="99"/>
      <c r="HT1" s="99"/>
      <c r="HU1" s="99"/>
      <c r="HV1" s="99"/>
      <c r="HW1" s="99"/>
      <c r="HX1" s="99"/>
      <c r="HY1" s="99"/>
      <c r="HZ1" s="99"/>
      <c r="IA1" s="99"/>
      <c r="IB1" s="99"/>
      <c r="IC1" s="99"/>
      <c r="ID1" s="99"/>
      <c r="IE1" s="99"/>
      <c r="IF1" s="99"/>
      <c r="IG1" s="99"/>
      <c r="IH1" s="99"/>
      <c r="II1" s="99"/>
      <c r="IJ1" s="99"/>
      <c r="IK1" s="99"/>
      <c r="IL1" s="99"/>
      <c r="IM1" s="99"/>
      <c r="IN1" s="101"/>
      <c r="IO1" s="101"/>
      <c r="IP1" s="101"/>
      <c r="IQ1" s="101"/>
      <c r="IR1" s="101"/>
      <c r="IS1" s="101"/>
    </row>
    <row r="2" ht="18.75" spans="1:3">
      <c r="A2" s="103" t="s">
        <v>2405</v>
      </c>
      <c r="B2" s="103"/>
      <c r="C2" s="103"/>
    </row>
    <row r="3" ht="18" customHeight="1" spans="1:3">
      <c r="A3" s="104"/>
      <c r="B3" s="105"/>
      <c r="C3" s="105"/>
    </row>
    <row r="4" ht="21" customHeight="1" spans="2:3">
      <c r="B4" s="105"/>
      <c r="C4" s="105" t="s">
        <v>71</v>
      </c>
    </row>
    <row r="5" ht="24.95" customHeight="1" spans="1:3">
      <c r="A5" s="106" t="s">
        <v>2273</v>
      </c>
      <c r="B5" s="106" t="s">
        <v>908</v>
      </c>
      <c r="C5" s="106" t="s">
        <v>73</v>
      </c>
    </row>
    <row r="6" ht="24.95" customHeight="1" spans="1:3">
      <c r="A6" s="107" t="s">
        <v>2406</v>
      </c>
      <c r="B6" s="108"/>
      <c r="C6" s="109">
        <v>298028</v>
      </c>
    </row>
    <row r="7" ht="24.95" customHeight="1" spans="1:3">
      <c r="A7" s="110" t="s">
        <v>2407</v>
      </c>
      <c r="B7" s="108"/>
      <c r="C7" s="111">
        <v>203384</v>
      </c>
    </row>
    <row r="8" ht="24.95" customHeight="1" spans="1:3">
      <c r="A8" s="110" t="s">
        <v>2408</v>
      </c>
      <c r="B8" s="108"/>
      <c r="C8" s="111">
        <v>94644</v>
      </c>
    </row>
    <row r="9" ht="24.95" customHeight="1" spans="1:3">
      <c r="A9" s="107" t="s">
        <v>2409</v>
      </c>
      <c r="B9" s="109">
        <v>333029</v>
      </c>
      <c r="C9" s="108"/>
    </row>
    <row r="10" ht="24.95" customHeight="1" spans="1:3">
      <c r="A10" s="110" t="s">
        <v>2407</v>
      </c>
      <c r="B10" s="111">
        <v>238985</v>
      </c>
      <c r="C10" s="108"/>
    </row>
    <row r="11" ht="24.95" customHeight="1" spans="1:3">
      <c r="A11" s="110" t="s">
        <v>2408</v>
      </c>
      <c r="B11" s="111">
        <v>94044</v>
      </c>
      <c r="C11" s="108"/>
    </row>
    <row r="12" ht="24.95" customHeight="1" spans="1:3">
      <c r="A12" s="107" t="s">
        <v>2410</v>
      </c>
      <c r="B12" s="108"/>
      <c r="C12" s="109">
        <v>40000</v>
      </c>
    </row>
    <row r="13" ht="24.95" customHeight="1" spans="1:3">
      <c r="A13" s="110" t="s">
        <v>2407</v>
      </c>
      <c r="B13" s="108"/>
      <c r="C13" s="111">
        <v>40000</v>
      </c>
    </row>
    <row r="14" ht="24.95" customHeight="1" spans="1:3">
      <c r="A14" s="110" t="s">
        <v>2408</v>
      </c>
      <c r="B14" s="108"/>
      <c r="C14" s="108">
        <v>0</v>
      </c>
    </row>
    <row r="15" ht="24.95" customHeight="1" spans="1:3">
      <c r="A15" s="107" t="s">
        <v>2411</v>
      </c>
      <c r="B15" s="108"/>
      <c r="C15" s="109">
        <v>12565</v>
      </c>
    </row>
    <row r="16" ht="24.95" customHeight="1" spans="1:3">
      <c r="A16" s="110" t="s">
        <v>2407</v>
      </c>
      <c r="B16" s="108"/>
      <c r="C16" s="111">
        <v>5698</v>
      </c>
    </row>
    <row r="17" ht="24.95" customHeight="1" spans="1:3">
      <c r="A17" s="110" t="s">
        <v>2408</v>
      </c>
      <c r="B17" s="108"/>
      <c r="C17" s="111">
        <v>6867</v>
      </c>
    </row>
    <row r="18" ht="24.95" customHeight="1" spans="1:3">
      <c r="A18" s="107" t="s">
        <v>2412</v>
      </c>
      <c r="B18" s="108"/>
      <c r="C18" s="111">
        <v>319919</v>
      </c>
    </row>
    <row r="19" ht="24.95" customHeight="1" spans="1:3">
      <c r="A19" s="110" t="s">
        <v>2407</v>
      </c>
      <c r="B19" s="108"/>
      <c r="C19" s="111">
        <v>232778</v>
      </c>
    </row>
    <row r="20" ht="24.95" customHeight="1" spans="1:3">
      <c r="A20" s="110" t="s">
        <v>2408</v>
      </c>
      <c r="B20" s="108"/>
      <c r="C20" s="111">
        <v>87141</v>
      </c>
    </row>
  </sheetData>
  <mergeCells count="1">
    <mergeCell ref="A2:C2"/>
  </mergeCells>
  <printOptions horizontalCentered="1"/>
  <pageMargins left="0.75" right="0.75" top="0.979166666666667" bottom="0.979166666666667" header="0.509027777777778" footer="0.509027777777778"/>
  <pageSetup paperSize="9" orientation="portrait" horizontalDpi="600"/>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9"/>
  <sheetViews>
    <sheetView workbookViewId="0">
      <selection activeCell="G11" sqref="G11"/>
    </sheetView>
  </sheetViews>
  <sheetFormatPr defaultColWidth="10.6666666666667" defaultRowHeight="12.75"/>
  <cols>
    <col min="1" max="1" width="40" style="1" customWidth="1"/>
    <col min="2" max="2" width="6.33333333333333" style="1" customWidth="1"/>
    <col min="3" max="5" width="20" style="1" customWidth="1"/>
    <col min="6" max="6" width="40" style="1" customWidth="1"/>
    <col min="7" max="7" width="6.33333333333333" style="1" customWidth="1"/>
    <col min="8" max="10" width="20" style="1" customWidth="1"/>
    <col min="11" max="11" width="36.3333333333333" style="1" customWidth="1"/>
    <col min="12" max="12" width="6.33333333333333" style="1" customWidth="1"/>
    <col min="13" max="15" width="20" style="1" customWidth="1"/>
    <col min="16" max="16" width="11.3888888888889" style="1"/>
    <col min="17" max="16384" width="10.6666666666667" style="1"/>
  </cols>
  <sheetData>
    <row r="1" s="1" customFormat="1" ht="27" spans="8:8">
      <c r="H1" s="67" t="s">
        <v>2413</v>
      </c>
    </row>
    <row r="2" s="1" customFormat="1" ht="14.25" spans="15:15">
      <c r="O2" s="93" t="s">
        <v>2414</v>
      </c>
    </row>
    <row r="3" s="1" customFormat="1" ht="14.25" spans="1:15">
      <c r="A3" s="68" t="s">
        <v>2415</v>
      </c>
      <c r="H3" s="69" t="s">
        <v>2416</v>
      </c>
      <c r="O3" s="93" t="s">
        <v>2417</v>
      </c>
    </row>
    <row r="4" s="1" customFormat="1" ht="15.4" customHeight="1" spans="1:15">
      <c r="A4" s="70" t="s">
        <v>2418</v>
      </c>
      <c r="B4" s="71"/>
      <c r="C4" s="71"/>
      <c r="D4" s="71"/>
      <c r="E4" s="71"/>
      <c r="F4" s="71" t="s">
        <v>2419</v>
      </c>
      <c r="G4" s="71"/>
      <c r="H4" s="71"/>
      <c r="I4" s="71"/>
      <c r="J4" s="71"/>
      <c r="K4" s="71"/>
      <c r="L4" s="71"/>
      <c r="M4" s="71"/>
      <c r="N4" s="71"/>
      <c r="O4" s="94"/>
    </row>
    <row r="5" s="1" customFormat="1" ht="15.4" customHeight="1" spans="1:15">
      <c r="A5" s="72" t="s">
        <v>2273</v>
      </c>
      <c r="B5" s="73" t="s">
        <v>2420</v>
      </c>
      <c r="C5" s="73" t="s">
        <v>2421</v>
      </c>
      <c r="D5" s="73" t="s">
        <v>909</v>
      </c>
      <c r="E5" s="73" t="s">
        <v>73</v>
      </c>
      <c r="F5" s="73" t="s">
        <v>2422</v>
      </c>
      <c r="G5" s="73" t="s">
        <v>2420</v>
      </c>
      <c r="H5" s="73" t="s">
        <v>2421</v>
      </c>
      <c r="I5" s="73" t="s">
        <v>909</v>
      </c>
      <c r="J5" s="73" t="s">
        <v>73</v>
      </c>
      <c r="K5" s="73" t="s">
        <v>2423</v>
      </c>
      <c r="L5" s="73" t="s">
        <v>2420</v>
      </c>
      <c r="M5" s="73" t="s">
        <v>2421</v>
      </c>
      <c r="N5" s="73" t="s">
        <v>909</v>
      </c>
      <c r="O5" s="95" t="s">
        <v>73</v>
      </c>
    </row>
    <row r="6" s="1" customFormat="1" ht="15.4" customHeight="1" spans="1:15">
      <c r="A6" s="72" t="s">
        <v>2424</v>
      </c>
      <c r="B6" s="73" t="s">
        <v>2004</v>
      </c>
      <c r="C6" s="74" t="s">
        <v>2425</v>
      </c>
      <c r="D6" s="74" t="s">
        <v>2426</v>
      </c>
      <c r="E6" s="74" t="s">
        <v>2427</v>
      </c>
      <c r="F6" s="73" t="s">
        <v>2424</v>
      </c>
      <c r="G6" s="73" t="s">
        <v>2004</v>
      </c>
      <c r="H6" s="73" t="s">
        <v>2428</v>
      </c>
      <c r="I6" s="73" t="s">
        <v>2429</v>
      </c>
      <c r="J6" s="73" t="s">
        <v>2430</v>
      </c>
      <c r="K6" s="73" t="s">
        <v>2424</v>
      </c>
      <c r="L6" s="73" t="s">
        <v>2004</v>
      </c>
      <c r="M6" s="73" t="s">
        <v>2431</v>
      </c>
      <c r="N6" s="73" t="s">
        <v>2432</v>
      </c>
      <c r="O6" s="95" t="s">
        <v>2433</v>
      </c>
    </row>
    <row r="7" s="1" customFormat="1" ht="15.4" customHeight="1" spans="1:15">
      <c r="A7" s="75" t="s">
        <v>2434</v>
      </c>
      <c r="B7" s="73" t="s">
        <v>2425</v>
      </c>
      <c r="C7" s="76">
        <v>196711</v>
      </c>
      <c r="D7" s="76">
        <v>477491</v>
      </c>
      <c r="E7" s="76">
        <v>313392</v>
      </c>
      <c r="F7" s="77" t="s">
        <v>77</v>
      </c>
      <c r="G7" s="73" t="s">
        <v>2435</v>
      </c>
      <c r="H7" s="76">
        <v>20521</v>
      </c>
      <c r="I7" s="76">
        <v>34774</v>
      </c>
      <c r="J7" s="76">
        <v>28940</v>
      </c>
      <c r="K7" s="77" t="s">
        <v>2436</v>
      </c>
      <c r="L7" s="73" t="s">
        <v>2437</v>
      </c>
      <c r="M7" s="76">
        <v>84019</v>
      </c>
      <c r="N7" s="76">
        <v>107242</v>
      </c>
      <c r="O7" s="96">
        <v>108818</v>
      </c>
    </row>
    <row r="8" s="1" customFormat="1" ht="15.4" customHeight="1" spans="1:15">
      <c r="A8" s="75" t="s">
        <v>2438</v>
      </c>
      <c r="B8" s="73" t="s">
        <v>2426</v>
      </c>
      <c r="C8" s="76">
        <v>48320</v>
      </c>
      <c r="D8" s="76">
        <v>42910</v>
      </c>
      <c r="E8" s="76">
        <v>13282</v>
      </c>
      <c r="F8" s="77" t="s">
        <v>79</v>
      </c>
      <c r="G8" s="73" t="s">
        <v>2439</v>
      </c>
      <c r="H8" s="76">
        <v>0</v>
      </c>
      <c r="I8" s="76">
        <v>0</v>
      </c>
      <c r="J8" s="76">
        <v>0</v>
      </c>
      <c r="K8" s="77" t="s">
        <v>2440</v>
      </c>
      <c r="L8" s="73" t="s">
        <v>2441</v>
      </c>
      <c r="M8" s="76">
        <v>78725</v>
      </c>
      <c r="N8" s="76">
        <v>93229</v>
      </c>
      <c r="O8" s="96">
        <v>89409</v>
      </c>
    </row>
    <row r="9" s="1" customFormat="1" ht="15.4" customHeight="1" spans="1:15">
      <c r="A9" s="75" t="s">
        <v>2442</v>
      </c>
      <c r="B9" s="73" t="s">
        <v>2427</v>
      </c>
      <c r="C9" s="76">
        <v>0</v>
      </c>
      <c r="D9" s="76">
        <v>0</v>
      </c>
      <c r="E9" s="76">
        <v>0</v>
      </c>
      <c r="F9" s="77" t="s">
        <v>81</v>
      </c>
      <c r="G9" s="73" t="s">
        <v>2443</v>
      </c>
      <c r="H9" s="76">
        <v>23</v>
      </c>
      <c r="I9" s="76">
        <v>223</v>
      </c>
      <c r="J9" s="76">
        <v>22</v>
      </c>
      <c r="K9" s="77" t="s">
        <v>2444</v>
      </c>
      <c r="L9" s="73" t="s">
        <v>2445</v>
      </c>
      <c r="M9" s="76">
        <v>5293</v>
      </c>
      <c r="N9" s="76">
        <v>14013</v>
      </c>
      <c r="O9" s="96">
        <v>19409</v>
      </c>
    </row>
    <row r="10" s="1" customFormat="1" ht="15.4" customHeight="1" spans="1:15">
      <c r="A10" s="75" t="s">
        <v>2446</v>
      </c>
      <c r="B10" s="73" t="s">
        <v>2428</v>
      </c>
      <c r="C10" s="76">
        <v>0</v>
      </c>
      <c r="D10" s="76">
        <v>1791</v>
      </c>
      <c r="E10" s="76">
        <v>21069</v>
      </c>
      <c r="F10" s="77" t="s">
        <v>83</v>
      </c>
      <c r="G10" s="73" t="s">
        <v>2447</v>
      </c>
      <c r="H10" s="76">
        <v>10157</v>
      </c>
      <c r="I10" s="76">
        <v>18213</v>
      </c>
      <c r="J10" s="76">
        <v>13871</v>
      </c>
      <c r="K10" s="77" t="s">
        <v>2448</v>
      </c>
      <c r="L10" s="73" t="s">
        <v>2449</v>
      </c>
      <c r="M10" s="76">
        <v>161013</v>
      </c>
      <c r="N10" s="76">
        <v>452969</v>
      </c>
      <c r="O10" s="96">
        <v>245486</v>
      </c>
    </row>
    <row r="11" s="1" customFormat="1" ht="15.4" customHeight="1" spans="1:15">
      <c r="A11" s="75" t="s">
        <v>2450</v>
      </c>
      <c r="B11" s="73" t="s">
        <v>2429</v>
      </c>
      <c r="C11" s="76">
        <v>0</v>
      </c>
      <c r="D11" s="76">
        <v>0</v>
      </c>
      <c r="E11" s="76">
        <v>0</v>
      </c>
      <c r="F11" s="77" t="s">
        <v>85</v>
      </c>
      <c r="G11" s="73" t="s">
        <v>2451</v>
      </c>
      <c r="H11" s="76">
        <v>36789</v>
      </c>
      <c r="I11" s="76">
        <v>66781</v>
      </c>
      <c r="J11" s="76">
        <v>51412</v>
      </c>
      <c r="K11" s="77" t="s">
        <v>2452</v>
      </c>
      <c r="L11" s="73" t="s">
        <v>2453</v>
      </c>
      <c r="M11" s="76">
        <v>594</v>
      </c>
      <c r="N11" s="76">
        <v>94581</v>
      </c>
      <c r="O11" s="96">
        <v>68284</v>
      </c>
    </row>
    <row r="12" s="1" customFormat="1" ht="15.4" customHeight="1" spans="1:15">
      <c r="A12" s="75" t="s">
        <v>2454</v>
      </c>
      <c r="B12" s="73" t="s">
        <v>2430</v>
      </c>
      <c r="C12" s="76">
        <v>0</v>
      </c>
      <c r="D12" s="76">
        <v>0</v>
      </c>
      <c r="E12" s="76">
        <v>0</v>
      </c>
      <c r="F12" s="77" t="s">
        <v>87</v>
      </c>
      <c r="G12" s="73" t="s">
        <v>2455</v>
      </c>
      <c r="H12" s="76">
        <v>111</v>
      </c>
      <c r="I12" s="76">
        <v>212</v>
      </c>
      <c r="J12" s="76">
        <v>152</v>
      </c>
      <c r="K12" s="77" t="s">
        <v>2456</v>
      </c>
      <c r="L12" s="73" t="s">
        <v>2457</v>
      </c>
      <c r="M12" s="76">
        <v>0</v>
      </c>
      <c r="N12" s="76">
        <v>0</v>
      </c>
      <c r="O12" s="96">
        <v>0</v>
      </c>
    </row>
    <row r="13" s="1" customFormat="1" ht="15.4" customHeight="1" spans="1:15">
      <c r="A13" s="75" t="s">
        <v>2458</v>
      </c>
      <c r="B13" s="73" t="s">
        <v>2431</v>
      </c>
      <c r="C13" s="76">
        <v>0</v>
      </c>
      <c r="D13" s="76">
        <v>26</v>
      </c>
      <c r="E13" s="76">
        <v>21001</v>
      </c>
      <c r="F13" s="77" t="s">
        <v>89</v>
      </c>
      <c r="G13" s="73" t="s">
        <v>2459</v>
      </c>
      <c r="H13" s="76">
        <v>4992</v>
      </c>
      <c r="I13" s="76">
        <v>12001</v>
      </c>
      <c r="J13" s="76">
        <v>9055</v>
      </c>
      <c r="K13" s="77" t="s">
        <v>2460</v>
      </c>
      <c r="L13" s="73" t="s">
        <v>2461</v>
      </c>
      <c r="M13" s="76">
        <v>0</v>
      </c>
      <c r="N13" s="76">
        <v>0</v>
      </c>
      <c r="O13" s="96">
        <v>0</v>
      </c>
    </row>
    <row r="14" s="1" customFormat="1" ht="15.4" customHeight="1" spans="1:15">
      <c r="A14" s="78" t="s">
        <v>2004</v>
      </c>
      <c r="B14" s="73" t="s">
        <v>2432</v>
      </c>
      <c r="C14" s="79" t="s">
        <v>2004</v>
      </c>
      <c r="D14" s="80" t="s">
        <v>2004</v>
      </c>
      <c r="E14" s="76" t="s">
        <v>2004</v>
      </c>
      <c r="F14" s="77" t="s">
        <v>91</v>
      </c>
      <c r="G14" s="73" t="s">
        <v>2462</v>
      </c>
      <c r="H14" s="76">
        <v>32326</v>
      </c>
      <c r="I14" s="76">
        <v>76808</v>
      </c>
      <c r="J14" s="76">
        <v>33604</v>
      </c>
      <c r="K14" s="77" t="s">
        <v>2463</v>
      </c>
      <c r="L14" s="73" t="s">
        <v>2464</v>
      </c>
      <c r="M14" s="76">
        <v>0</v>
      </c>
      <c r="N14" s="76">
        <v>0</v>
      </c>
      <c r="O14" s="96">
        <v>0</v>
      </c>
    </row>
    <row r="15" s="1" customFormat="1" ht="15.4" customHeight="1" spans="1:15">
      <c r="A15" s="75" t="s">
        <v>2004</v>
      </c>
      <c r="B15" s="73" t="s">
        <v>2433</v>
      </c>
      <c r="C15" s="79" t="s">
        <v>2004</v>
      </c>
      <c r="D15" s="80" t="s">
        <v>2004</v>
      </c>
      <c r="E15" s="76" t="s">
        <v>2004</v>
      </c>
      <c r="F15" s="77" t="s">
        <v>93</v>
      </c>
      <c r="G15" s="73" t="s">
        <v>2465</v>
      </c>
      <c r="H15" s="76">
        <v>25015</v>
      </c>
      <c r="I15" s="76">
        <v>49671</v>
      </c>
      <c r="J15" s="76">
        <v>50817</v>
      </c>
      <c r="K15" s="77" t="s">
        <v>2004</v>
      </c>
      <c r="L15" s="73" t="s">
        <v>2466</v>
      </c>
      <c r="M15" s="76" t="s">
        <v>2004</v>
      </c>
      <c r="N15" s="76" t="s">
        <v>2004</v>
      </c>
      <c r="O15" s="96" t="s">
        <v>2004</v>
      </c>
    </row>
    <row r="16" s="1" customFormat="1" ht="15.4" customHeight="1" spans="1:15">
      <c r="A16" s="75" t="s">
        <v>2004</v>
      </c>
      <c r="B16" s="73" t="s">
        <v>2467</v>
      </c>
      <c r="C16" s="79" t="s">
        <v>2004</v>
      </c>
      <c r="D16" s="80" t="s">
        <v>2004</v>
      </c>
      <c r="E16" s="76" t="s">
        <v>2004</v>
      </c>
      <c r="F16" s="77" t="s">
        <v>95</v>
      </c>
      <c r="G16" s="73" t="s">
        <v>2468</v>
      </c>
      <c r="H16" s="76">
        <v>3059</v>
      </c>
      <c r="I16" s="76">
        <v>35032</v>
      </c>
      <c r="J16" s="76">
        <v>17279</v>
      </c>
      <c r="K16" s="77" t="s">
        <v>2004</v>
      </c>
      <c r="L16" s="73" t="s">
        <v>2469</v>
      </c>
      <c r="M16" s="76" t="s">
        <v>2004</v>
      </c>
      <c r="N16" s="76" t="s">
        <v>2004</v>
      </c>
      <c r="O16" s="96" t="s">
        <v>2004</v>
      </c>
    </row>
    <row r="17" s="1" customFormat="1" ht="15.4" customHeight="1" spans="1:15">
      <c r="A17" s="75" t="s">
        <v>2004</v>
      </c>
      <c r="B17" s="73" t="s">
        <v>2470</v>
      </c>
      <c r="C17" s="76" t="s">
        <v>2004</v>
      </c>
      <c r="D17" s="76" t="s">
        <v>2004</v>
      </c>
      <c r="E17" s="76" t="s">
        <v>2004</v>
      </c>
      <c r="F17" s="77" t="s">
        <v>97</v>
      </c>
      <c r="G17" s="73" t="s">
        <v>2471</v>
      </c>
      <c r="H17" s="76">
        <v>52175</v>
      </c>
      <c r="I17" s="76">
        <v>60691</v>
      </c>
      <c r="J17" s="76">
        <v>30637</v>
      </c>
      <c r="K17" s="73" t="s">
        <v>2472</v>
      </c>
      <c r="L17" s="73" t="s">
        <v>2473</v>
      </c>
      <c r="M17" s="79" t="s">
        <v>2474</v>
      </c>
      <c r="N17" s="79" t="s">
        <v>2474</v>
      </c>
      <c r="O17" s="96">
        <v>354304</v>
      </c>
    </row>
    <row r="18" s="1" customFormat="1" ht="15.4" customHeight="1" spans="1:15">
      <c r="A18" s="75" t="s">
        <v>2004</v>
      </c>
      <c r="B18" s="73" t="s">
        <v>2475</v>
      </c>
      <c r="C18" s="76" t="s">
        <v>2004</v>
      </c>
      <c r="D18" s="76" t="s">
        <v>2004</v>
      </c>
      <c r="E18" s="76" t="s">
        <v>2004</v>
      </c>
      <c r="F18" s="77" t="s">
        <v>99</v>
      </c>
      <c r="G18" s="73" t="s">
        <v>2476</v>
      </c>
      <c r="H18" s="76">
        <v>16457</v>
      </c>
      <c r="I18" s="76">
        <v>99924</v>
      </c>
      <c r="J18" s="76">
        <v>58215</v>
      </c>
      <c r="K18" s="77" t="s">
        <v>2477</v>
      </c>
      <c r="L18" s="73" t="s">
        <v>2478</v>
      </c>
      <c r="M18" s="79" t="s">
        <v>2474</v>
      </c>
      <c r="N18" s="79" t="s">
        <v>2474</v>
      </c>
      <c r="O18" s="96">
        <v>94949</v>
      </c>
    </row>
    <row r="19" s="1" customFormat="1" ht="15.4" customHeight="1" spans="1:15">
      <c r="A19" s="75" t="s">
        <v>2004</v>
      </c>
      <c r="B19" s="73" t="s">
        <v>2479</v>
      </c>
      <c r="C19" s="76" t="s">
        <v>2004</v>
      </c>
      <c r="D19" s="76" t="s">
        <v>2004</v>
      </c>
      <c r="E19" s="76" t="s">
        <v>2004</v>
      </c>
      <c r="F19" s="77" t="s">
        <v>101</v>
      </c>
      <c r="G19" s="73" t="s">
        <v>2480</v>
      </c>
      <c r="H19" s="76">
        <v>11136</v>
      </c>
      <c r="I19" s="76">
        <v>28883</v>
      </c>
      <c r="J19" s="76">
        <v>24853</v>
      </c>
      <c r="K19" s="77" t="s">
        <v>2481</v>
      </c>
      <c r="L19" s="73" t="s">
        <v>2482</v>
      </c>
      <c r="M19" s="79" t="s">
        <v>2474</v>
      </c>
      <c r="N19" s="79" t="s">
        <v>2474</v>
      </c>
      <c r="O19" s="96">
        <v>95345</v>
      </c>
    </row>
    <row r="20" s="1" customFormat="1" ht="15.4" customHeight="1" spans="1:15">
      <c r="A20" s="75" t="s">
        <v>2004</v>
      </c>
      <c r="B20" s="73" t="s">
        <v>2483</v>
      </c>
      <c r="C20" s="76" t="s">
        <v>2004</v>
      </c>
      <c r="D20" s="76" t="s">
        <v>2004</v>
      </c>
      <c r="E20" s="76" t="s">
        <v>2004</v>
      </c>
      <c r="F20" s="77" t="s">
        <v>103</v>
      </c>
      <c r="G20" s="73" t="s">
        <v>2484</v>
      </c>
      <c r="H20" s="76">
        <v>704</v>
      </c>
      <c r="I20" s="76">
        <v>881</v>
      </c>
      <c r="J20" s="76">
        <v>677</v>
      </c>
      <c r="K20" s="77" t="s">
        <v>2485</v>
      </c>
      <c r="L20" s="73" t="s">
        <v>2486</v>
      </c>
      <c r="M20" s="79" t="s">
        <v>2474</v>
      </c>
      <c r="N20" s="79" t="s">
        <v>2474</v>
      </c>
      <c r="O20" s="96">
        <v>44418</v>
      </c>
    </row>
    <row r="21" s="1" customFormat="1" ht="15.4" customHeight="1" spans="1:15">
      <c r="A21" s="75" t="s">
        <v>2004</v>
      </c>
      <c r="B21" s="73" t="s">
        <v>2487</v>
      </c>
      <c r="C21" s="76" t="s">
        <v>2004</v>
      </c>
      <c r="D21" s="76" t="s">
        <v>2004</v>
      </c>
      <c r="E21" s="76" t="s">
        <v>2004</v>
      </c>
      <c r="F21" s="77" t="s">
        <v>105</v>
      </c>
      <c r="G21" s="73" t="s">
        <v>2488</v>
      </c>
      <c r="H21" s="76">
        <v>1</v>
      </c>
      <c r="I21" s="76">
        <v>429</v>
      </c>
      <c r="J21" s="76">
        <v>253</v>
      </c>
      <c r="K21" s="77" t="s">
        <v>2489</v>
      </c>
      <c r="L21" s="73" t="s">
        <v>2490</v>
      </c>
      <c r="M21" s="79" t="s">
        <v>2474</v>
      </c>
      <c r="N21" s="79" t="s">
        <v>2474</v>
      </c>
      <c r="O21" s="96">
        <v>13</v>
      </c>
    </row>
    <row r="22" s="1" customFormat="1" ht="15.4" customHeight="1" spans="1:15">
      <c r="A22" s="75" t="s">
        <v>2004</v>
      </c>
      <c r="B22" s="73" t="s">
        <v>2491</v>
      </c>
      <c r="C22" s="76" t="s">
        <v>2004</v>
      </c>
      <c r="D22" s="76" t="s">
        <v>2004</v>
      </c>
      <c r="E22" s="76" t="s">
        <v>2004</v>
      </c>
      <c r="F22" s="77" t="s">
        <v>107</v>
      </c>
      <c r="G22" s="73" t="s">
        <v>2492</v>
      </c>
      <c r="H22" s="76">
        <v>0</v>
      </c>
      <c r="I22" s="76">
        <v>0</v>
      </c>
      <c r="J22" s="76">
        <v>0</v>
      </c>
      <c r="K22" s="77" t="s">
        <v>2493</v>
      </c>
      <c r="L22" s="73" t="s">
        <v>2494</v>
      </c>
      <c r="M22" s="79" t="s">
        <v>2474</v>
      </c>
      <c r="N22" s="79" t="s">
        <v>2474</v>
      </c>
      <c r="O22" s="96">
        <v>21725</v>
      </c>
    </row>
    <row r="23" s="1" customFormat="1" ht="15.4" customHeight="1" spans="1:15">
      <c r="A23" s="75" t="s">
        <v>2004</v>
      </c>
      <c r="B23" s="73" t="s">
        <v>2495</v>
      </c>
      <c r="C23" s="76" t="s">
        <v>2004</v>
      </c>
      <c r="D23" s="76" t="s">
        <v>2004</v>
      </c>
      <c r="E23" s="76" t="s">
        <v>2004</v>
      </c>
      <c r="F23" s="77" t="s">
        <v>109</v>
      </c>
      <c r="G23" s="73" t="s">
        <v>2496</v>
      </c>
      <c r="H23" s="76">
        <v>0</v>
      </c>
      <c r="I23" s="76">
        <v>0</v>
      </c>
      <c r="J23" s="76">
        <v>0</v>
      </c>
      <c r="K23" s="77" t="s">
        <v>2497</v>
      </c>
      <c r="L23" s="73" t="s">
        <v>2498</v>
      </c>
      <c r="M23" s="79" t="s">
        <v>2474</v>
      </c>
      <c r="N23" s="79" t="s">
        <v>2474</v>
      </c>
      <c r="O23" s="96">
        <v>89668</v>
      </c>
    </row>
    <row r="24" s="1" customFormat="1" ht="15.4" customHeight="1" spans="1:15">
      <c r="A24" s="75" t="s">
        <v>2004</v>
      </c>
      <c r="B24" s="73" t="s">
        <v>2499</v>
      </c>
      <c r="C24" s="76" t="s">
        <v>2004</v>
      </c>
      <c r="D24" s="76" t="s">
        <v>2004</v>
      </c>
      <c r="E24" s="76" t="s">
        <v>2004</v>
      </c>
      <c r="F24" s="77" t="s">
        <v>111</v>
      </c>
      <c r="G24" s="73" t="s">
        <v>2500</v>
      </c>
      <c r="H24" s="76">
        <v>1595</v>
      </c>
      <c r="I24" s="76">
        <v>31664</v>
      </c>
      <c r="J24" s="76">
        <v>21125</v>
      </c>
      <c r="K24" s="77" t="s">
        <v>2501</v>
      </c>
      <c r="L24" s="73" t="s">
        <v>2502</v>
      </c>
      <c r="M24" s="79" t="s">
        <v>2474</v>
      </c>
      <c r="N24" s="79" t="s">
        <v>2474</v>
      </c>
      <c r="O24" s="96">
        <v>0</v>
      </c>
    </row>
    <row r="25" s="1" customFormat="1" ht="15.4" customHeight="1" spans="1:15">
      <c r="A25" s="75" t="s">
        <v>2004</v>
      </c>
      <c r="B25" s="73" t="s">
        <v>2503</v>
      </c>
      <c r="C25" s="76" t="s">
        <v>2004</v>
      </c>
      <c r="D25" s="76" t="s">
        <v>2004</v>
      </c>
      <c r="E25" s="76" t="s">
        <v>2004</v>
      </c>
      <c r="F25" s="77" t="s">
        <v>113</v>
      </c>
      <c r="G25" s="73" t="s">
        <v>2504</v>
      </c>
      <c r="H25" s="76">
        <v>10640</v>
      </c>
      <c r="I25" s="76">
        <v>15502</v>
      </c>
      <c r="J25" s="76">
        <v>10942</v>
      </c>
      <c r="K25" s="77" t="s">
        <v>2505</v>
      </c>
      <c r="L25" s="73" t="s">
        <v>2506</v>
      </c>
      <c r="M25" s="79" t="s">
        <v>2474</v>
      </c>
      <c r="N25" s="79" t="s">
        <v>2474</v>
      </c>
      <c r="O25" s="96">
        <v>8171</v>
      </c>
    </row>
    <row r="26" s="1" customFormat="1" ht="15.4" customHeight="1" spans="1:15">
      <c r="A26" s="75" t="s">
        <v>2004</v>
      </c>
      <c r="B26" s="73" t="s">
        <v>2507</v>
      </c>
      <c r="C26" s="76" t="s">
        <v>2004</v>
      </c>
      <c r="D26" s="76" t="s">
        <v>2004</v>
      </c>
      <c r="E26" s="76" t="s">
        <v>2004</v>
      </c>
      <c r="F26" s="77" t="s">
        <v>115</v>
      </c>
      <c r="G26" s="73" t="s">
        <v>2508</v>
      </c>
      <c r="H26" s="76">
        <v>854</v>
      </c>
      <c r="I26" s="76">
        <v>2464</v>
      </c>
      <c r="J26" s="76">
        <v>1727</v>
      </c>
      <c r="K26" s="77" t="s">
        <v>2509</v>
      </c>
      <c r="L26" s="73" t="s">
        <v>2510</v>
      </c>
      <c r="M26" s="79" t="s">
        <v>2474</v>
      </c>
      <c r="N26" s="79" t="s">
        <v>2474</v>
      </c>
      <c r="O26" s="96">
        <v>0</v>
      </c>
    </row>
    <row r="27" s="1" customFormat="1" ht="15.4" customHeight="1" spans="1:15">
      <c r="A27" s="75" t="s">
        <v>2004</v>
      </c>
      <c r="B27" s="73" t="s">
        <v>2511</v>
      </c>
      <c r="C27" s="76" t="s">
        <v>2004</v>
      </c>
      <c r="D27" s="76" t="s">
        <v>2004</v>
      </c>
      <c r="E27" s="76" t="s">
        <v>2004</v>
      </c>
      <c r="F27" s="77" t="s">
        <v>117</v>
      </c>
      <c r="G27" s="73" t="s">
        <v>2512</v>
      </c>
      <c r="H27" s="76">
        <v>276</v>
      </c>
      <c r="I27" s="76">
        <v>505</v>
      </c>
      <c r="J27" s="76">
        <v>365</v>
      </c>
      <c r="K27" s="77" t="s">
        <v>2513</v>
      </c>
      <c r="L27" s="73" t="s">
        <v>2514</v>
      </c>
      <c r="M27" s="79" t="s">
        <v>2474</v>
      </c>
      <c r="N27" s="79" t="s">
        <v>2474</v>
      </c>
      <c r="O27" s="96">
        <v>16</v>
      </c>
    </row>
    <row r="28" s="1" customFormat="1" ht="15.4" customHeight="1" spans="1:15">
      <c r="A28" s="75" t="s">
        <v>2004</v>
      </c>
      <c r="B28" s="73" t="s">
        <v>2515</v>
      </c>
      <c r="C28" s="76" t="s">
        <v>2004</v>
      </c>
      <c r="D28" s="76" t="s">
        <v>2004</v>
      </c>
      <c r="E28" s="76" t="s">
        <v>2004</v>
      </c>
      <c r="F28" s="77" t="s">
        <v>2516</v>
      </c>
      <c r="G28" s="73" t="s">
        <v>2517</v>
      </c>
      <c r="H28" s="76">
        <v>0</v>
      </c>
      <c r="I28" s="76">
        <v>2100</v>
      </c>
      <c r="J28" s="76">
        <v>337</v>
      </c>
      <c r="K28" s="77" t="s">
        <v>2004</v>
      </c>
      <c r="L28" s="73" t="s">
        <v>2518</v>
      </c>
      <c r="M28" s="79" t="s">
        <v>2004</v>
      </c>
      <c r="N28" s="79" t="s">
        <v>2004</v>
      </c>
      <c r="O28" s="96" t="s">
        <v>2004</v>
      </c>
    </row>
    <row r="29" s="1" customFormat="1" ht="15.4" customHeight="1" spans="1:15">
      <c r="A29" s="75" t="s">
        <v>2004</v>
      </c>
      <c r="B29" s="73" t="s">
        <v>2519</v>
      </c>
      <c r="C29" s="76" t="s">
        <v>2004</v>
      </c>
      <c r="D29" s="76" t="s">
        <v>2004</v>
      </c>
      <c r="E29" s="76" t="s">
        <v>2004</v>
      </c>
      <c r="F29" s="77" t="s">
        <v>2520</v>
      </c>
      <c r="G29" s="73" t="s">
        <v>2521</v>
      </c>
      <c r="H29" s="76">
        <v>7580</v>
      </c>
      <c r="I29" s="76">
        <v>12588</v>
      </c>
      <c r="J29" s="76">
        <v>21</v>
      </c>
      <c r="K29" s="77" t="s">
        <v>2004</v>
      </c>
      <c r="L29" s="73" t="s">
        <v>2522</v>
      </c>
      <c r="M29" s="79" t="s">
        <v>2004</v>
      </c>
      <c r="N29" s="80" t="s">
        <v>2004</v>
      </c>
      <c r="O29" s="96" t="s">
        <v>2004</v>
      </c>
    </row>
    <row r="30" s="1" customFormat="1" ht="15.4" customHeight="1" spans="1:15">
      <c r="A30" s="75" t="s">
        <v>2004</v>
      </c>
      <c r="B30" s="73" t="s">
        <v>2523</v>
      </c>
      <c r="C30" s="76" t="s">
        <v>2004</v>
      </c>
      <c r="D30" s="76" t="s">
        <v>2004</v>
      </c>
      <c r="E30" s="76" t="s">
        <v>2004</v>
      </c>
      <c r="F30" s="77" t="s">
        <v>123</v>
      </c>
      <c r="G30" s="73" t="s">
        <v>2524</v>
      </c>
      <c r="H30" s="76">
        <v>10621</v>
      </c>
      <c r="I30" s="76">
        <v>10863</v>
      </c>
      <c r="J30" s="76">
        <v>0</v>
      </c>
      <c r="K30" s="77" t="s">
        <v>2004</v>
      </c>
      <c r="L30" s="73" t="s">
        <v>2525</v>
      </c>
      <c r="M30" s="80" t="s">
        <v>2004</v>
      </c>
      <c r="N30" s="80" t="s">
        <v>2004</v>
      </c>
      <c r="O30" s="96" t="s">
        <v>2004</v>
      </c>
    </row>
    <row r="31" s="1" customFormat="1" ht="15.4" customHeight="1" spans="1:15">
      <c r="A31" s="75" t="s">
        <v>2004</v>
      </c>
      <c r="B31" s="73" t="s">
        <v>2526</v>
      </c>
      <c r="C31" s="76" t="s">
        <v>2004</v>
      </c>
      <c r="D31" s="76" t="s">
        <v>2004</v>
      </c>
      <c r="E31" s="76" t="s">
        <v>2004</v>
      </c>
      <c r="F31" s="77" t="s">
        <v>2004</v>
      </c>
      <c r="G31" s="73" t="s">
        <v>2527</v>
      </c>
      <c r="H31" s="80" t="s">
        <v>2004</v>
      </c>
      <c r="I31" s="80" t="s">
        <v>2004</v>
      </c>
      <c r="J31" s="80" t="s">
        <v>2004</v>
      </c>
      <c r="K31" s="77" t="s">
        <v>2004</v>
      </c>
      <c r="L31" s="73" t="s">
        <v>2528</v>
      </c>
      <c r="M31" s="80" t="s">
        <v>2004</v>
      </c>
      <c r="N31" s="80" t="s">
        <v>2004</v>
      </c>
      <c r="O31" s="96" t="s">
        <v>2004</v>
      </c>
    </row>
    <row r="32" s="1" customFormat="1" ht="15.4" customHeight="1" spans="1:15">
      <c r="A32" s="81" t="s">
        <v>2529</v>
      </c>
      <c r="B32" s="73" t="s">
        <v>2530</v>
      </c>
      <c r="C32" s="76">
        <v>245031</v>
      </c>
      <c r="D32" s="76">
        <v>522218</v>
      </c>
      <c r="E32" s="76">
        <v>368744</v>
      </c>
      <c r="F32" s="82" t="s">
        <v>2531</v>
      </c>
      <c r="G32" s="82"/>
      <c r="H32" s="83"/>
      <c r="I32" s="73"/>
      <c r="J32" s="82"/>
      <c r="K32" s="82"/>
      <c r="L32" s="73" t="s">
        <v>2532</v>
      </c>
      <c r="M32" s="76">
        <v>245031</v>
      </c>
      <c r="N32" s="76">
        <v>560211</v>
      </c>
      <c r="O32" s="96">
        <v>354304</v>
      </c>
    </row>
    <row r="33" s="1" customFormat="1" ht="15.4" customHeight="1" spans="1:15">
      <c r="A33" s="75" t="s">
        <v>2533</v>
      </c>
      <c r="B33" s="73" t="s">
        <v>2534</v>
      </c>
      <c r="C33" s="76">
        <v>0</v>
      </c>
      <c r="D33" s="76">
        <v>0</v>
      </c>
      <c r="E33" s="76">
        <v>196</v>
      </c>
      <c r="F33" s="77" t="s">
        <v>2535</v>
      </c>
      <c r="G33" s="77"/>
      <c r="H33" s="84"/>
      <c r="I33" s="77"/>
      <c r="J33" s="77"/>
      <c r="K33" s="77"/>
      <c r="L33" s="73" t="s">
        <v>2536</v>
      </c>
      <c r="M33" s="79" t="s">
        <v>2474</v>
      </c>
      <c r="N33" s="79" t="s">
        <v>2474</v>
      </c>
      <c r="O33" s="96">
        <v>298</v>
      </c>
    </row>
    <row r="34" s="1" customFormat="1" ht="15.4" customHeight="1" spans="1:15">
      <c r="A34" s="75" t="s">
        <v>2537</v>
      </c>
      <c r="B34" s="73" t="s">
        <v>2538</v>
      </c>
      <c r="C34" s="76">
        <v>0</v>
      </c>
      <c r="D34" s="76">
        <v>37994</v>
      </c>
      <c r="E34" s="76">
        <v>37994</v>
      </c>
      <c r="F34" s="77" t="s">
        <v>2539</v>
      </c>
      <c r="G34" s="77"/>
      <c r="H34" s="84"/>
      <c r="I34" s="77"/>
      <c r="J34" s="77"/>
      <c r="K34" s="77"/>
      <c r="L34" s="73" t="s">
        <v>2540</v>
      </c>
      <c r="M34" s="76">
        <v>0</v>
      </c>
      <c r="N34" s="76">
        <v>0</v>
      </c>
      <c r="O34" s="96">
        <v>52332</v>
      </c>
    </row>
    <row r="35" s="1" customFormat="1" ht="15.4" customHeight="1" spans="1:15">
      <c r="A35" s="75" t="s">
        <v>2004</v>
      </c>
      <c r="B35" s="73" t="s">
        <v>2541</v>
      </c>
      <c r="C35" s="79" t="s">
        <v>2004</v>
      </c>
      <c r="D35" s="79" t="s">
        <v>2004</v>
      </c>
      <c r="E35" s="76" t="s">
        <v>2004</v>
      </c>
      <c r="F35" s="77" t="s">
        <v>2004</v>
      </c>
      <c r="G35" s="77"/>
      <c r="H35" s="84"/>
      <c r="I35" s="77"/>
      <c r="J35" s="77"/>
      <c r="K35" s="77"/>
      <c r="L35" s="73" t="s">
        <v>2542</v>
      </c>
      <c r="M35" s="79" t="s">
        <v>2004</v>
      </c>
      <c r="N35" s="79" t="s">
        <v>2004</v>
      </c>
      <c r="O35" s="96" t="s">
        <v>2004</v>
      </c>
    </row>
    <row r="36" s="1" customFormat="1" ht="15.4" customHeight="1" spans="1:15">
      <c r="A36" s="85" t="s">
        <v>2543</v>
      </c>
      <c r="B36" s="86" t="s">
        <v>2544</v>
      </c>
      <c r="C36" s="87">
        <v>245031</v>
      </c>
      <c r="D36" s="87">
        <v>560211</v>
      </c>
      <c r="E36" s="87">
        <v>406934</v>
      </c>
      <c r="F36" s="88" t="s">
        <v>2543</v>
      </c>
      <c r="G36" s="88"/>
      <c r="H36" s="89"/>
      <c r="I36" s="86"/>
      <c r="J36" s="88"/>
      <c r="K36" s="88"/>
      <c r="L36" s="86" t="s">
        <v>2545</v>
      </c>
      <c r="M36" s="87">
        <v>245031</v>
      </c>
      <c r="N36" s="87">
        <v>560211</v>
      </c>
      <c r="O36" s="97">
        <v>406934</v>
      </c>
    </row>
    <row r="37" s="1" customFormat="1" ht="15.4" customHeight="1" spans="1:15">
      <c r="A37" s="90" t="s">
        <v>2546</v>
      </c>
      <c r="B37" s="90"/>
      <c r="C37" s="90"/>
      <c r="D37" s="90"/>
      <c r="E37" s="90"/>
      <c r="F37" s="90" t="s">
        <v>2004</v>
      </c>
      <c r="G37" s="91" t="s">
        <v>2004</v>
      </c>
      <c r="H37" s="92" t="s">
        <v>2004</v>
      </c>
      <c r="I37" s="90" t="s">
        <v>2004</v>
      </c>
      <c r="J37" s="90" t="s">
        <v>2004</v>
      </c>
      <c r="K37" s="90" t="s">
        <v>2004</v>
      </c>
      <c r="L37" s="91" t="s">
        <v>2004</v>
      </c>
      <c r="M37" s="92" t="s">
        <v>2004</v>
      </c>
      <c r="N37" s="90" t="s">
        <v>2004</v>
      </c>
      <c r="O37" s="90" t="s">
        <v>2004</v>
      </c>
    </row>
    <row r="39" s="1" customFormat="1" ht="14.25" spans="8:8">
      <c r="H39" s="69" t="s">
        <v>2547</v>
      </c>
    </row>
  </sheetData>
  <mergeCells count="8">
    <mergeCell ref="A4:E4"/>
    <mergeCell ref="F4:O4"/>
    <mergeCell ref="F32:K32"/>
    <mergeCell ref="F33:K33"/>
    <mergeCell ref="F34:K34"/>
    <mergeCell ref="F35:K35"/>
    <mergeCell ref="F36:K36"/>
    <mergeCell ref="A37:E37"/>
  </mergeCells>
  <pageMargins left="0.75" right="0.75" top="1" bottom="1" header="0.511805555555556" footer="0.511805555555556"/>
  <pageSetup paperSize="9" orientation="portrait"/>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2"/>
  <sheetViews>
    <sheetView workbookViewId="0">
      <selection activeCell="D140" sqref="D140"/>
    </sheetView>
  </sheetViews>
  <sheetFormatPr defaultColWidth="10.6666666666667" defaultRowHeight="12.75"/>
  <cols>
    <col min="1" max="1" width="54.3333333333333" style="1"/>
    <col min="2" max="6" width="13" style="1" customWidth="1"/>
    <col min="7" max="7" width="11.8333333333333" style="1" customWidth="1"/>
    <col min="8" max="8" width="13" style="1" customWidth="1"/>
    <col min="9" max="9" width="13.6666666666667" style="1"/>
    <col min="10" max="10" width="18.5" style="1" customWidth="1"/>
    <col min="11" max="11" width="16.3333333333333" style="1"/>
    <col min="12" max="12" width="15" style="1"/>
    <col min="13" max="13" width="12.3333333333333" style="1"/>
    <col min="14" max="14" width="10.6666666666667" style="1"/>
    <col min="15" max="15" width="13.6666666666667" style="1"/>
    <col min="16" max="16384" width="10.6666666666667" style="1"/>
  </cols>
  <sheetData>
    <row r="1" s="51" customFormat="1" ht="14.25" spans="1:1">
      <c r="A1" s="54" t="s">
        <v>2548</v>
      </c>
    </row>
    <row r="2" s="52" customFormat="1" ht="22.5" spans="1:8">
      <c r="A2" s="55" t="s">
        <v>2549</v>
      </c>
      <c r="B2" s="56"/>
      <c r="C2" s="56"/>
      <c r="D2" s="56"/>
      <c r="E2" s="56"/>
      <c r="F2" s="56"/>
      <c r="G2" s="56"/>
      <c r="H2" s="56"/>
    </row>
    <row r="3" s="53" customFormat="1" spans="1:8">
      <c r="A3" s="57"/>
      <c r="B3" s="58"/>
      <c r="C3" s="59" t="s">
        <v>2550</v>
      </c>
      <c r="E3" s="60"/>
      <c r="F3" s="58"/>
      <c r="G3" s="61" t="s">
        <v>2417</v>
      </c>
      <c r="H3" s="61"/>
    </row>
    <row r="4" s="1" customFormat="1" ht="30.75" customHeight="1" spans="1:9">
      <c r="A4" s="62" t="s">
        <v>2551</v>
      </c>
      <c r="B4" s="62" t="s">
        <v>2529</v>
      </c>
      <c r="C4" s="62" t="s">
        <v>2552</v>
      </c>
      <c r="D4" s="62" t="s">
        <v>2553</v>
      </c>
      <c r="E4" s="62" t="s">
        <v>2554</v>
      </c>
      <c r="F4" s="62" t="s">
        <v>2555</v>
      </c>
      <c r="G4" s="62" t="s">
        <v>2556</v>
      </c>
      <c r="H4" s="62" t="s">
        <v>2557</v>
      </c>
      <c r="I4" s="62" t="s">
        <v>2558</v>
      </c>
    </row>
    <row r="5" s="1" customFormat="1" spans="1:9">
      <c r="A5" s="63" t="s">
        <v>2079</v>
      </c>
      <c r="B5" s="49">
        <f>SUM(B6:B212)</f>
        <v>368744</v>
      </c>
      <c r="C5" s="49">
        <f t="shared" ref="C5:I5" si="0">SUM(C6:C212)</f>
        <v>313392</v>
      </c>
      <c r="D5" s="49">
        <f t="shared" si="0"/>
        <v>13282</v>
      </c>
      <c r="E5" s="49">
        <f t="shared" si="0"/>
        <v>0</v>
      </c>
      <c r="F5" s="49">
        <f t="shared" si="0"/>
        <v>21069</v>
      </c>
      <c r="G5" s="49">
        <f t="shared" si="0"/>
        <v>0</v>
      </c>
      <c r="H5" s="49">
        <f t="shared" si="0"/>
        <v>0</v>
      </c>
      <c r="I5" s="49">
        <f t="shared" si="0"/>
        <v>21001</v>
      </c>
    </row>
    <row r="6" s="1" customFormat="1" spans="1:10">
      <c r="A6" s="64" t="s">
        <v>2559</v>
      </c>
      <c r="B6" s="13">
        <f>SUM(C6:I6)</f>
        <v>107</v>
      </c>
      <c r="C6" s="65">
        <v>107</v>
      </c>
      <c r="D6" s="65">
        <v>0</v>
      </c>
      <c r="E6" s="65">
        <v>0</v>
      </c>
      <c r="F6" s="65">
        <v>0</v>
      </c>
      <c r="G6" s="65">
        <v>0</v>
      </c>
      <c r="H6" s="65">
        <v>0</v>
      </c>
      <c r="I6" s="65">
        <v>0</v>
      </c>
      <c r="J6" s="66"/>
    </row>
    <row r="7" s="1" customFormat="1" spans="1:10">
      <c r="A7" s="64" t="s">
        <v>2560</v>
      </c>
      <c r="B7" s="13">
        <f t="shared" ref="B7:B70" si="1">SUM(C7:I7)</f>
        <v>7365</v>
      </c>
      <c r="C7" s="65">
        <v>7204</v>
      </c>
      <c r="D7" s="65">
        <v>157</v>
      </c>
      <c r="E7" s="65">
        <v>0</v>
      </c>
      <c r="F7" s="65">
        <v>0</v>
      </c>
      <c r="G7" s="65">
        <v>0</v>
      </c>
      <c r="H7" s="65">
        <v>0</v>
      </c>
      <c r="I7" s="65">
        <v>4</v>
      </c>
      <c r="J7" s="66"/>
    </row>
    <row r="8" s="1" customFormat="1" spans="1:10">
      <c r="A8" s="64" t="s">
        <v>2561</v>
      </c>
      <c r="B8" s="13">
        <f t="shared" si="1"/>
        <v>9826</v>
      </c>
      <c r="C8" s="65">
        <v>8694</v>
      </c>
      <c r="D8" s="65">
        <v>1132</v>
      </c>
      <c r="E8" s="65">
        <v>0</v>
      </c>
      <c r="F8" s="65">
        <v>0</v>
      </c>
      <c r="G8" s="65">
        <v>0</v>
      </c>
      <c r="H8" s="65">
        <v>0</v>
      </c>
      <c r="I8" s="65">
        <v>0</v>
      </c>
      <c r="J8" s="66"/>
    </row>
    <row r="9" s="1" customFormat="1" spans="1:10">
      <c r="A9" s="64" t="s">
        <v>2562</v>
      </c>
      <c r="B9" s="13">
        <f t="shared" si="1"/>
        <v>2138</v>
      </c>
      <c r="C9" s="65">
        <v>2135</v>
      </c>
      <c r="D9" s="65">
        <v>0</v>
      </c>
      <c r="E9" s="65">
        <v>0</v>
      </c>
      <c r="F9" s="65">
        <v>0</v>
      </c>
      <c r="G9" s="65">
        <v>0</v>
      </c>
      <c r="H9" s="65">
        <v>0</v>
      </c>
      <c r="I9" s="65">
        <v>3</v>
      </c>
      <c r="J9" s="66"/>
    </row>
    <row r="10" s="1" customFormat="1" spans="1:10">
      <c r="A10" s="64" t="s">
        <v>2563</v>
      </c>
      <c r="B10" s="13">
        <f t="shared" si="1"/>
        <v>2249</v>
      </c>
      <c r="C10" s="65">
        <v>2249</v>
      </c>
      <c r="D10" s="65">
        <v>0</v>
      </c>
      <c r="E10" s="65">
        <v>0</v>
      </c>
      <c r="F10" s="65">
        <v>0</v>
      </c>
      <c r="G10" s="65">
        <v>0</v>
      </c>
      <c r="H10" s="65">
        <v>0</v>
      </c>
      <c r="I10" s="65">
        <v>0</v>
      </c>
      <c r="J10" s="66"/>
    </row>
    <row r="11" s="1" customFormat="1" spans="1:10">
      <c r="A11" s="64" t="s">
        <v>2564</v>
      </c>
      <c r="B11" s="13">
        <f t="shared" si="1"/>
        <v>107</v>
      </c>
      <c r="C11" s="65">
        <v>107</v>
      </c>
      <c r="D11" s="65">
        <v>0</v>
      </c>
      <c r="E11" s="65">
        <v>0</v>
      </c>
      <c r="F11" s="65">
        <v>0</v>
      </c>
      <c r="G11" s="65">
        <v>0</v>
      </c>
      <c r="H11" s="65">
        <v>0</v>
      </c>
      <c r="I11" s="65">
        <v>0</v>
      </c>
      <c r="J11" s="66"/>
    </row>
    <row r="12" s="1" customFormat="1" spans="1:10">
      <c r="A12" s="64" t="s">
        <v>2565</v>
      </c>
      <c r="B12" s="13">
        <f t="shared" si="1"/>
        <v>714</v>
      </c>
      <c r="C12" s="65">
        <v>713</v>
      </c>
      <c r="D12" s="65">
        <v>0</v>
      </c>
      <c r="E12" s="65">
        <v>0</v>
      </c>
      <c r="F12" s="65">
        <v>0</v>
      </c>
      <c r="G12" s="65">
        <v>0</v>
      </c>
      <c r="H12" s="65">
        <v>0</v>
      </c>
      <c r="I12" s="65">
        <v>1</v>
      </c>
      <c r="J12" s="66"/>
    </row>
    <row r="13" s="1" customFormat="1" spans="1:10">
      <c r="A13" s="64" t="s">
        <v>2566</v>
      </c>
      <c r="B13" s="13">
        <f t="shared" si="1"/>
        <v>322</v>
      </c>
      <c r="C13" s="65">
        <v>322</v>
      </c>
      <c r="D13" s="65">
        <v>0</v>
      </c>
      <c r="E13" s="65">
        <v>0</v>
      </c>
      <c r="F13" s="65">
        <v>0</v>
      </c>
      <c r="G13" s="65">
        <v>0</v>
      </c>
      <c r="H13" s="65">
        <v>0</v>
      </c>
      <c r="I13" s="65">
        <v>0</v>
      </c>
      <c r="J13" s="66"/>
    </row>
    <row r="14" s="1" customFormat="1" spans="1:10">
      <c r="A14" s="64" t="s">
        <v>2567</v>
      </c>
      <c r="B14" s="13">
        <f t="shared" si="1"/>
        <v>4996</v>
      </c>
      <c r="C14" s="65">
        <v>4992</v>
      </c>
      <c r="D14" s="65">
        <v>0</v>
      </c>
      <c r="E14" s="65">
        <v>0</v>
      </c>
      <c r="F14" s="65">
        <v>0</v>
      </c>
      <c r="G14" s="65">
        <v>0</v>
      </c>
      <c r="H14" s="65">
        <v>0</v>
      </c>
      <c r="I14" s="65">
        <v>4</v>
      </c>
      <c r="J14" s="66"/>
    </row>
    <row r="15" s="1" customFormat="1" spans="1:10">
      <c r="A15" s="64" t="s">
        <v>2568</v>
      </c>
      <c r="B15" s="13">
        <f t="shared" si="1"/>
        <v>221</v>
      </c>
      <c r="C15" s="65">
        <v>221</v>
      </c>
      <c r="D15" s="65">
        <v>0</v>
      </c>
      <c r="E15" s="65">
        <v>0</v>
      </c>
      <c r="F15" s="65">
        <v>0</v>
      </c>
      <c r="G15" s="65">
        <v>0</v>
      </c>
      <c r="H15" s="65">
        <v>0</v>
      </c>
      <c r="I15" s="65">
        <v>0</v>
      </c>
      <c r="J15" s="66"/>
    </row>
    <row r="16" s="1" customFormat="1" spans="1:10">
      <c r="A16" s="64" t="s">
        <v>2569</v>
      </c>
      <c r="B16" s="13">
        <f t="shared" si="1"/>
        <v>317</v>
      </c>
      <c r="C16" s="65">
        <v>317</v>
      </c>
      <c r="D16" s="65">
        <v>0</v>
      </c>
      <c r="E16" s="65">
        <v>0</v>
      </c>
      <c r="F16" s="65">
        <v>0</v>
      </c>
      <c r="G16" s="65">
        <v>0</v>
      </c>
      <c r="H16" s="65">
        <v>0</v>
      </c>
      <c r="I16" s="65">
        <v>0</v>
      </c>
      <c r="J16" s="66"/>
    </row>
    <row r="17" s="1" customFormat="1" spans="1:10">
      <c r="A17" s="64" t="s">
        <v>2570</v>
      </c>
      <c r="B17" s="13">
        <f t="shared" si="1"/>
        <v>1797</v>
      </c>
      <c r="C17" s="65">
        <v>1795</v>
      </c>
      <c r="D17" s="65">
        <v>0</v>
      </c>
      <c r="E17" s="65">
        <v>0</v>
      </c>
      <c r="F17" s="65">
        <v>0</v>
      </c>
      <c r="G17" s="65">
        <v>0</v>
      </c>
      <c r="H17" s="65">
        <v>0</v>
      </c>
      <c r="I17" s="65">
        <v>2</v>
      </c>
      <c r="J17" s="66"/>
    </row>
    <row r="18" s="1" customFormat="1" spans="1:10">
      <c r="A18" s="64" t="s">
        <v>2571</v>
      </c>
      <c r="B18" s="13">
        <f t="shared" si="1"/>
        <v>204</v>
      </c>
      <c r="C18" s="65">
        <v>204</v>
      </c>
      <c r="D18" s="65">
        <v>0</v>
      </c>
      <c r="E18" s="65">
        <v>0</v>
      </c>
      <c r="F18" s="65">
        <v>0</v>
      </c>
      <c r="G18" s="65">
        <v>0</v>
      </c>
      <c r="H18" s="65">
        <v>0</v>
      </c>
      <c r="I18" s="65">
        <v>0</v>
      </c>
      <c r="J18" s="66"/>
    </row>
    <row r="19" s="1" customFormat="1" spans="1:10">
      <c r="A19" s="64" t="s">
        <v>2572</v>
      </c>
      <c r="B19" s="13">
        <f t="shared" si="1"/>
        <v>607</v>
      </c>
      <c r="C19" s="65">
        <v>607</v>
      </c>
      <c r="D19" s="65">
        <v>0</v>
      </c>
      <c r="E19" s="65">
        <v>0</v>
      </c>
      <c r="F19" s="65">
        <v>0</v>
      </c>
      <c r="G19" s="65">
        <v>0</v>
      </c>
      <c r="H19" s="65">
        <v>0</v>
      </c>
      <c r="I19" s="65">
        <v>0</v>
      </c>
      <c r="J19" s="66"/>
    </row>
    <row r="20" s="1" customFormat="1" spans="1:10">
      <c r="A20" s="64" t="s">
        <v>2573</v>
      </c>
      <c r="B20" s="13">
        <f t="shared" si="1"/>
        <v>82</v>
      </c>
      <c r="C20" s="65">
        <v>82</v>
      </c>
      <c r="D20" s="65">
        <v>0</v>
      </c>
      <c r="E20" s="65">
        <v>0</v>
      </c>
      <c r="F20" s="65">
        <v>0</v>
      </c>
      <c r="G20" s="65">
        <v>0</v>
      </c>
      <c r="H20" s="65">
        <v>0</v>
      </c>
      <c r="I20" s="65">
        <v>0</v>
      </c>
      <c r="J20" s="66"/>
    </row>
    <row r="21" s="1" customFormat="1" spans="1:10">
      <c r="A21" s="64" t="s">
        <v>2574</v>
      </c>
      <c r="B21" s="13">
        <f t="shared" si="1"/>
        <v>701</v>
      </c>
      <c r="C21" s="65">
        <v>698</v>
      </c>
      <c r="D21" s="65">
        <v>0</v>
      </c>
      <c r="E21" s="65">
        <v>0</v>
      </c>
      <c r="F21" s="65">
        <v>0</v>
      </c>
      <c r="G21" s="65">
        <v>0</v>
      </c>
      <c r="H21" s="65">
        <v>0</v>
      </c>
      <c r="I21" s="65">
        <v>3</v>
      </c>
      <c r="J21" s="66"/>
    </row>
    <row r="22" s="1" customFormat="1" spans="1:10">
      <c r="A22" s="64" t="s">
        <v>2575</v>
      </c>
      <c r="B22" s="13">
        <f t="shared" si="1"/>
        <v>12168</v>
      </c>
      <c r="C22" s="65">
        <v>11453</v>
      </c>
      <c r="D22" s="65">
        <v>200</v>
      </c>
      <c r="E22" s="65">
        <v>0</v>
      </c>
      <c r="F22" s="65">
        <v>0</v>
      </c>
      <c r="G22" s="65">
        <v>0</v>
      </c>
      <c r="H22" s="65">
        <v>0</v>
      </c>
      <c r="I22" s="65">
        <v>515</v>
      </c>
      <c r="J22" s="66"/>
    </row>
    <row r="23" s="1" customFormat="1" spans="1:10">
      <c r="A23" s="64" t="s">
        <v>2576</v>
      </c>
      <c r="B23" s="13">
        <f t="shared" si="1"/>
        <v>312</v>
      </c>
      <c r="C23" s="65">
        <v>312</v>
      </c>
      <c r="D23" s="65">
        <v>0</v>
      </c>
      <c r="E23" s="65">
        <v>0</v>
      </c>
      <c r="F23" s="65">
        <v>0</v>
      </c>
      <c r="G23" s="65">
        <v>0</v>
      </c>
      <c r="H23" s="65">
        <v>0</v>
      </c>
      <c r="I23" s="65">
        <v>0</v>
      </c>
      <c r="J23" s="66"/>
    </row>
    <row r="24" s="1" customFormat="1" spans="1:10">
      <c r="A24" s="64" t="s">
        <v>2577</v>
      </c>
      <c r="B24" s="13">
        <f t="shared" si="1"/>
        <v>995</v>
      </c>
      <c r="C24" s="65">
        <v>901</v>
      </c>
      <c r="D24" s="65">
        <v>94</v>
      </c>
      <c r="E24" s="65">
        <v>0</v>
      </c>
      <c r="F24" s="65">
        <v>0</v>
      </c>
      <c r="G24" s="65">
        <v>0</v>
      </c>
      <c r="H24" s="65">
        <v>0</v>
      </c>
      <c r="I24" s="65">
        <v>0</v>
      </c>
      <c r="J24" s="66"/>
    </row>
    <row r="25" s="1" customFormat="1" spans="1:10">
      <c r="A25" s="64" t="s">
        <v>2578</v>
      </c>
      <c r="B25" s="13">
        <f t="shared" si="1"/>
        <v>138</v>
      </c>
      <c r="C25" s="65">
        <v>138</v>
      </c>
      <c r="D25" s="65">
        <v>0</v>
      </c>
      <c r="E25" s="65">
        <v>0</v>
      </c>
      <c r="F25" s="65">
        <v>0</v>
      </c>
      <c r="G25" s="65">
        <v>0</v>
      </c>
      <c r="H25" s="65">
        <v>0</v>
      </c>
      <c r="I25" s="65">
        <v>0</v>
      </c>
      <c r="J25" s="66"/>
    </row>
    <row r="26" s="1" customFormat="1" spans="1:10">
      <c r="A26" s="64" t="s">
        <v>2579</v>
      </c>
      <c r="B26" s="13">
        <f t="shared" si="1"/>
        <v>595</v>
      </c>
      <c r="C26" s="65">
        <v>595</v>
      </c>
      <c r="D26" s="65">
        <v>0</v>
      </c>
      <c r="E26" s="65">
        <v>0</v>
      </c>
      <c r="F26" s="65">
        <v>0</v>
      </c>
      <c r="G26" s="65">
        <v>0</v>
      </c>
      <c r="H26" s="65">
        <v>0</v>
      </c>
      <c r="I26" s="65">
        <v>0</v>
      </c>
      <c r="J26" s="66"/>
    </row>
    <row r="27" s="1" customFormat="1" spans="1:10">
      <c r="A27" s="64" t="s">
        <v>2580</v>
      </c>
      <c r="B27" s="13">
        <f t="shared" si="1"/>
        <v>53</v>
      </c>
      <c r="C27" s="65">
        <v>53</v>
      </c>
      <c r="D27" s="65">
        <v>0</v>
      </c>
      <c r="E27" s="65">
        <v>0</v>
      </c>
      <c r="F27" s="65">
        <v>0</v>
      </c>
      <c r="G27" s="65">
        <v>0</v>
      </c>
      <c r="H27" s="65">
        <v>0</v>
      </c>
      <c r="I27" s="65">
        <v>0</v>
      </c>
      <c r="J27" s="66"/>
    </row>
    <row r="28" s="1" customFormat="1" spans="1:10">
      <c r="A28" s="64" t="s">
        <v>2581</v>
      </c>
      <c r="B28" s="13">
        <f t="shared" si="1"/>
        <v>3431</v>
      </c>
      <c r="C28" s="65">
        <v>3431</v>
      </c>
      <c r="D28" s="65">
        <v>0</v>
      </c>
      <c r="E28" s="65">
        <v>0</v>
      </c>
      <c r="F28" s="65">
        <v>0</v>
      </c>
      <c r="G28" s="65">
        <v>0</v>
      </c>
      <c r="H28" s="65">
        <v>0</v>
      </c>
      <c r="I28" s="65">
        <v>0</v>
      </c>
      <c r="J28" s="66"/>
    </row>
    <row r="29" s="1" customFormat="1" spans="1:10">
      <c r="A29" s="64" t="s">
        <v>2582</v>
      </c>
      <c r="B29" s="13">
        <f t="shared" si="1"/>
        <v>3237</v>
      </c>
      <c r="C29" s="65">
        <v>3237</v>
      </c>
      <c r="D29" s="65">
        <v>0</v>
      </c>
      <c r="E29" s="65">
        <v>0</v>
      </c>
      <c r="F29" s="65">
        <v>0</v>
      </c>
      <c r="G29" s="65">
        <v>0</v>
      </c>
      <c r="H29" s="65">
        <v>0</v>
      </c>
      <c r="I29" s="65">
        <v>0</v>
      </c>
      <c r="J29" s="66"/>
    </row>
    <row r="30" s="1" customFormat="1" spans="1:10">
      <c r="A30" s="64" t="s">
        <v>2583</v>
      </c>
      <c r="B30" s="13">
        <f t="shared" si="1"/>
        <v>206</v>
      </c>
      <c r="C30" s="65">
        <v>206</v>
      </c>
      <c r="D30" s="65">
        <v>0</v>
      </c>
      <c r="E30" s="65">
        <v>0</v>
      </c>
      <c r="F30" s="65">
        <v>0</v>
      </c>
      <c r="G30" s="65">
        <v>0</v>
      </c>
      <c r="H30" s="65">
        <v>0</v>
      </c>
      <c r="I30" s="65">
        <v>0</v>
      </c>
      <c r="J30" s="66"/>
    </row>
    <row r="31" s="1" customFormat="1" spans="1:10">
      <c r="A31" s="64" t="s">
        <v>2584</v>
      </c>
      <c r="B31" s="13">
        <f t="shared" si="1"/>
        <v>151</v>
      </c>
      <c r="C31" s="65">
        <v>151</v>
      </c>
      <c r="D31" s="65">
        <v>0</v>
      </c>
      <c r="E31" s="65">
        <v>0</v>
      </c>
      <c r="F31" s="65">
        <v>0</v>
      </c>
      <c r="G31" s="65">
        <v>0</v>
      </c>
      <c r="H31" s="65">
        <v>0</v>
      </c>
      <c r="I31" s="65">
        <v>0</v>
      </c>
      <c r="J31" s="66"/>
    </row>
    <row r="32" s="1" customFormat="1" spans="1:10">
      <c r="A32" s="64" t="s">
        <v>2585</v>
      </c>
      <c r="B32" s="13">
        <f t="shared" si="1"/>
        <v>1489</v>
      </c>
      <c r="C32" s="65">
        <v>1292</v>
      </c>
      <c r="D32" s="65">
        <v>0</v>
      </c>
      <c r="E32" s="65">
        <v>0</v>
      </c>
      <c r="F32" s="65">
        <v>190</v>
      </c>
      <c r="G32" s="65">
        <v>0</v>
      </c>
      <c r="H32" s="65">
        <v>0</v>
      </c>
      <c r="I32" s="65">
        <v>7</v>
      </c>
      <c r="J32" s="66"/>
    </row>
    <row r="33" s="1" customFormat="1" spans="1:10">
      <c r="A33" s="64" t="s">
        <v>2586</v>
      </c>
      <c r="B33" s="13">
        <f t="shared" si="1"/>
        <v>2323</v>
      </c>
      <c r="C33" s="65">
        <v>1665</v>
      </c>
      <c r="D33" s="65">
        <v>0</v>
      </c>
      <c r="E33" s="65">
        <v>0</v>
      </c>
      <c r="F33" s="65">
        <v>653</v>
      </c>
      <c r="G33" s="65">
        <v>0</v>
      </c>
      <c r="H33" s="65">
        <v>0</v>
      </c>
      <c r="I33" s="65">
        <v>5</v>
      </c>
      <c r="J33" s="66"/>
    </row>
    <row r="34" s="1" customFormat="1" spans="1:10">
      <c r="A34" s="64" t="s">
        <v>2587</v>
      </c>
      <c r="B34" s="13">
        <f t="shared" si="1"/>
        <v>15521</v>
      </c>
      <c r="C34" s="65">
        <v>1443</v>
      </c>
      <c r="D34" s="65">
        <v>0</v>
      </c>
      <c r="E34" s="65">
        <v>0</v>
      </c>
      <c r="F34" s="65">
        <v>14078</v>
      </c>
      <c r="G34" s="65">
        <v>0</v>
      </c>
      <c r="H34" s="65">
        <v>0</v>
      </c>
      <c r="I34" s="65">
        <v>0</v>
      </c>
      <c r="J34" s="66"/>
    </row>
    <row r="35" s="1" customFormat="1" spans="1:10">
      <c r="A35" s="64" t="s">
        <v>2588</v>
      </c>
      <c r="B35" s="13">
        <f t="shared" si="1"/>
        <v>358</v>
      </c>
      <c r="C35" s="65">
        <v>358</v>
      </c>
      <c r="D35" s="65">
        <v>0</v>
      </c>
      <c r="E35" s="65">
        <v>0</v>
      </c>
      <c r="F35" s="65">
        <v>0</v>
      </c>
      <c r="G35" s="65">
        <v>0</v>
      </c>
      <c r="H35" s="65">
        <v>0</v>
      </c>
      <c r="I35" s="65">
        <v>0</v>
      </c>
      <c r="J35" s="66"/>
    </row>
    <row r="36" s="1" customFormat="1" spans="1:10">
      <c r="A36" s="64" t="s">
        <v>2589</v>
      </c>
      <c r="B36" s="13">
        <f t="shared" si="1"/>
        <v>266</v>
      </c>
      <c r="C36" s="65">
        <v>203</v>
      </c>
      <c r="D36" s="65">
        <v>0</v>
      </c>
      <c r="E36" s="65">
        <v>0</v>
      </c>
      <c r="F36" s="65">
        <v>63</v>
      </c>
      <c r="G36" s="65">
        <v>0</v>
      </c>
      <c r="H36" s="65">
        <v>0</v>
      </c>
      <c r="I36" s="65">
        <v>0</v>
      </c>
      <c r="J36" s="66"/>
    </row>
    <row r="37" s="1" customFormat="1" spans="1:10">
      <c r="A37" s="64" t="s">
        <v>2590</v>
      </c>
      <c r="B37" s="13">
        <f t="shared" si="1"/>
        <v>313</v>
      </c>
      <c r="C37" s="65">
        <v>211</v>
      </c>
      <c r="D37" s="65">
        <v>0</v>
      </c>
      <c r="E37" s="65">
        <v>0</v>
      </c>
      <c r="F37" s="65">
        <v>101</v>
      </c>
      <c r="G37" s="65">
        <v>0</v>
      </c>
      <c r="H37" s="65">
        <v>0</v>
      </c>
      <c r="I37" s="65">
        <v>1</v>
      </c>
      <c r="J37" s="66"/>
    </row>
    <row r="38" s="1" customFormat="1" spans="1:10">
      <c r="A38" s="64" t="s">
        <v>2591</v>
      </c>
      <c r="B38" s="13">
        <f t="shared" si="1"/>
        <v>521</v>
      </c>
      <c r="C38" s="65">
        <v>372</v>
      </c>
      <c r="D38" s="65">
        <v>0</v>
      </c>
      <c r="E38" s="65">
        <v>0</v>
      </c>
      <c r="F38" s="65">
        <v>148</v>
      </c>
      <c r="G38" s="65">
        <v>0</v>
      </c>
      <c r="H38" s="65">
        <v>0</v>
      </c>
      <c r="I38" s="65">
        <v>1</v>
      </c>
      <c r="J38" s="66"/>
    </row>
    <row r="39" s="1" customFormat="1" spans="1:10">
      <c r="A39" s="64" t="s">
        <v>2592</v>
      </c>
      <c r="B39" s="13">
        <f t="shared" si="1"/>
        <v>829</v>
      </c>
      <c r="C39" s="65">
        <v>643</v>
      </c>
      <c r="D39" s="65">
        <v>0</v>
      </c>
      <c r="E39" s="65">
        <v>0</v>
      </c>
      <c r="F39" s="65">
        <v>182</v>
      </c>
      <c r="G39" s="65">
        <v>0</v>
      </c>
      <c r="H39" s="65">
        <v>0</v>
      </c>
      <c r="I39" s="65">
        <v>4</v>
      </c>
      <c r="J39" s="66"/>
    </row>
    <row r="40" s="1" customFormat="1" spans="1:10">
      <c r="A40" s="64" t="s">
        <v>2593</v>
      </c>
      <c r="B40" s="13">
        <f t="shared" si="1"/>
        <v>296</v>
      </c>
      <c r="C40" s="65">
        <v>225</v>
      </c>
      <c r="D40" s="65">
        <v>0</v>
      </c>
      <c r="E40" s="65">
        <v>0</v>
      </c>
      <c r="F40" s="65">
        <v>69</v>
      </c>
      <c r="G40" s="65">
        <v>0</v>
      </c>
      <c r="H40" s="65">
        <v>0</v>
      </c>
      <c r="I40" s="65">
        <v>2</v>
      </c>
      <c r="J40" s="66"/>
    </row>
    <row r="41" s="1" customFormat="1" spans="1:10">
      <c r="A41" s="64" t="s">
        <v>2594</v>
      </c>
      <c r="B41" s="13">
        <f t="shared" si="1"/>
        <v>480</v>
      </c>
      <c r="C41" s="65">
        <v>354</v>
      </c>
      <c r="D41" s="65">
        <v>0</v>
      </c>
      <c r="E41" s="65">
        <v>0</v>
      </c>
      <c r="F41" s="65">
        <v>125</v>
      </c>
      <c r="G41" s="65">
        <v>0</v>
      </c>
      <c r="H41" s="65">
        <v>0</v>
      </c>
      <c r="I41" s="65">
        <v>1</v>
      </c>
      <c r="J41" s="66"/>
    </row>
    <row r="42" s="1" customFormat="1" spans="1:10">
      <c r="A42" s="64" t="s">
        <v>2595</v>
      </c>
      <c r="B42" s="13">
        <f t="shared" si="1"/>
        <v>464</v>
      </c>
      <c r="C42" s="65">
        <v>287</v>
      </c>
      <c r="D42" s="65">
        <v>0</v>
      </c>
      <c r="E42" s="65">
        <v>0</v>
      </c>
      <c r="F42" s="65">
        <v>176</v>
      </c>
      <c r="G42" s="65">
        <v>0</v>
      </c>
      <c r="H42" s="65">
        <v>0</v>
      </c>
      <c r="I42" s="65">
        <v>1</v>
      </c>
      <c r="J42" s="66"/>
    </row>
    <row r="43" s="1" customFormat="1" spans="1:10">
      <c r="A43" s="64" t="s">
        <v>2596</v>
      </c>
      <c r="B43" s="13">
        <f t="shared" si="1"/>
        <v>702</v>
      </c>
      <c r="C43" s="65">
        <v>537</v>
      </c>
      <c r="D43" s="65">
        <v>0</v>
      </c>
      <c r="E43" s="65">
        <v>0</v>
      </c>
      <c r="F43" s="65">
        <v>164</v>
      </c>
      <c r="G43" s="65">
        <v>0</v>
      </c>
      <c r="H43" s="65">
        <v>0</v>
      </c>
      <c r="I43" s="65">
        <v>1</v>
      </c>
      <c r="J43" s="66"/>
    </row>
    <row r="44" s="1" customFormat="1" spans="1:10">
      <c r="A44" s="64" t="s">
        <v>2597</v>
      </c>
      <c r="B44" s="13">
        <f t="shared" si="1"/>
        <v>683</v>
      </c>
      <c r="C44" s="65">
        <v>435</v>
      </c>
      <c r="D44" s="65">
        <v>0</v>
      </c>
      <c r="E44" s="65">
        <v>0</v>
      </c>
      <c r="F44" s="65">
        <v>246</v>
      </c>
      <c r="G44" s="65">
        <v>0</v>
      </c>
      <c r="H44" s="65">
        <v>0</v>
      </c>
      <c r="I44" s="65">
        <v>2</v>
      </c>
      <c r="J44" s="66"/>
    </row>
    <row r="45" s="1" customFormat="1" spans="1:10">
      <c r="A45" s="64" t="s">
        <v>2598</v>
      </c>
      <c r="B45" s="13">
        <f t="shared" si="1"/>
        <v>589</v>
      </c>
      <c r="C45" s="65">
        <v>475</v>
      </c>
      <c r="D45" s="65">
        <v>0</v>
      </c>
      <c r="E45" s="65">
        <v>0</v>
      </c>
      <c r="F45" s="65">
        <v>111</v>
      </c>
      <c r="G45" s="65">
        <v>0</v>
      </c>
      <c r="H45" s="65">
        <v>0</v>
      </c>
      <c r="I45" s="65">
        <v>3</v>
      </c>
      <c r="J45" s="66"/>
    </row>
    <row r="46" s="1" customFormat="1" spans="1:10">
      <c r="A46" s="64" t="s">
        <v>2599</v>
      </c>
      <c r="B46" s="13">
        <f t="shared" si="1"/>
        <v>462</v>
      </c>
      <c r="C46" s="65">
        <v>433</v>
      </c>
      <c r="D46" s="65">
        <v>0</v>
      </c>
      <c r="E46" s="65">
        <v>0</v>
      </c>
      <c r="F46" s="65">
        <v>27</v>
      </c>
      <c r="G46" s="65">
        <v>0</v>
      </c>
      <c r="H46" s="65">
        <v>0</v>
      </c>
      <c r="I46" s="65">
        <v>2</v>
      </c>
      <c r="J46" s="66"/>
    </row>
    <row r="47" s="1" customFormat="1" spans="1:10">
      <c r="A47" s="64" t="s">
        <v>2600</v>
      </c>
      <c r="B47" s="13">
        <f t="shared" si="1"/>
        <v>591</v>
      </c>
      <c r="C47" s="65">
        <v>431</v>
      </c>
      <c r="D47" s="65">
        <v>0</v>
      </c>
      <c r="E47" s="65">
        <v>0</v>
      </c>
      <c r="F47" s="65">
        <v>156</v>
      </c>
      <c r="G47" s="65">
        <v>0</v>
      </c>
      <c r="H47" s="65">
        <v>0</v>
      </c>
      <c r="I47" s="65">
        <v>4</v>
      </c>
      <c r="J47" s="66"/>
    </row>
    <row r="48" s="1" customFormat="1" spans="1:10">
      <c r="A48" s="64" t="s">
        <v>2601</v>
      </c>
      <c r="B48" s="13">
        <f t="shared" si="1"/>
        <v>626</v>
      </c>
      <c r="C48" s="65">
        <v>545</v>
      </c>
      <c r="D48" s="65">
        <v>0</v>
      </c>
      <c r="E48" s="65">
        <v>0</v>
      </c>
      <c r="F48" s="65">
        <v>80</v>
      </c>
      <c r="G48" s="65">
        <v>0</v>
      </c>
      <c r="H48" s="65">
        <v>0</v>
      </c>
      <c r="I48" s="65">
        <v>1</v>
      </c>
      <c r="J48" s="66"/>
    </row>
    <row r="49" s="1" customFormat="1" spans="1:10">
      <c r="A49" s="64" t="s">
        <v>2602</v>
      </c>
      <c r="B49" s="13">
        <f t="shared" si="1"/>
        <v>475</v>
      </c>
      <c r="C49" s="65">
        <v>328</v>
      </c>
      <c r="D49" s="65">
        <v>0</v>
      </c>
      <c r="E49" s="65">
        <v>0</v>
      </c>
      <c r="F49" s="65">
        <v>145</v>
      </c>
      <c r="G49" s="65">
        <v>0</v>
      </c>
      <c r="H49" s="65">
        <v>0</v>
      </c>
      <c r="I49" s="65">
        <v>2</v>
      </c>
      <c r="J49" s="66"/>
    </row>
    <row r="50" s="1" customFormat="1" spans="1:10">
      <c r="A50" s="64" t="s">
        <v>2603</v>
      </c>
      <c r="B50" s="13">
        <f t="shared" si="1"/>
        <v>48</v>
      </c>
      <c r="C50" s="65">
        <v>48</v>
      </c>
      <c r="D50" s="65">
        <v>0</v>
      </c>
      <c r="E50" s="65">
        <v>0</v>
      </c>
      <c r="F50" s="65">
        <v>0</v>
      </c>
      <c r="G50" s="65">
        <v>0</v>
      </c>
      <c r="H50" s="65">
        <v>0</v>
      </c>
      <c r="I50" s="65">
        <v>0</v>
      </c>
      <c r="J50" s="66"/>
    </row>
    <row r="51" s="1" customFormat="1" spans="1:10">
      <c r="A51" s="64" t="s">
        <v>2604</v>
      </c>
      <c r="B51" s="13">
        <f t="shared" si="1"/>
        <v>4964</v>
      </c>
      <c r="C51" s="65">
        <v>1492</v>
      </c>
      <c r="D51" s="65">
        <v>43</v>
      </c>
      <c r="E51" s="65">
        <v>0</v>
      </c>
      <c r="F51" s="65">
        <v>3423</v>
      </c>
      <c r="G51" s="65">
        <v>0</v>
      </c>
      <c r="H51" s="65">
        <v>0</v>
      </c>
      <c r="I51" s="65">
        <v>6</v>
      </c>
      <c r="J51" s="66"/>
    </row>
    <row r="52" s="1" customFormat="1" spans="1:10">
      <c r="A52" s="64" t="s">
        <v>2605</v>
      </c>
      <c r="B52" s="13">
        <f t="shared" si="1"/>
        <v>90</v>
      </c>
      <c r="C52" s="65">
        <v>90</v>
      </c>
      <c r="D52" s="65">
        <v>0</v>
      </c>
      <c r="E52" s="65">
        <v>0</v>
      </c>
      <c r="F52" s="65">
        <v>0</v>
      </c>
      <c r="G52" s="65">
        <v>0</v>
      </c>
      <c r="H52" s="65">
        <v>0</v>
      </c>
      <c r="I52" s="65">
        <v>0</v>
      </c>
      <c r="J52" s="66"/>
    </row>
    <row r="53" s="1" customFormat="1" spans="1:10">
      <c r="A53" s="64" t="s">
        <v>2606</v>
      </c>
      <c r="B53" s="13">
        <f t="shared" si="1"/>
        <v>102</v>
      </c>
      <c r="C53" s="65">
        <v>102</v>
      </c>
      <c r="D53" s="65">
        <v>0</v>
      </c>
      <c r="E53" s="65">
        <v>0</v>
      </c>
      <c r="F53" s="65">
        <v>0</v>
      </c>
      <c r="G53" s="65">
        <v>0</v>
      </c>
      <c r="H53" s="65">
        <v>0</v>
      </c>
      <c r="I53" s="65">
        <v>0</v>
      </c>
      <c r="J53" s="66"/>
    </row>
    <row r="54" s="1" customFormat="1" spans="1:10">
      <c r="A54" s="64" t="s">
        <v>2607</v>
      </c>
      <c r="B54" s="13">
        <f t="shared" si="1"/>
        <v>1038</v>
      </c>
      <c r="C54" s="65">
        <v>1032</v>
      </c>
      <c r="D54" s="65">
        <v>6</v>
      </c>
      <c r="E54" s="65">
        <v>0</v>
      </c>
      <c r="F54" s="65">
        <v>0</v>
      </c>
      <c r="G54" s="65">
        <v>0</v>
      </c>
      <c r="H54" s="65">
        <v>0</v>
      </c>
      <c r="I54" s="65">
        <v>0</v>
      </c>
      <c r="J54" s="66"/>
    </row>
    <row r="55" s="1" customFormat="1" spans="1:10">
      <c r="A55" s="64" t="s">
        <v>2608</v>
      </c>
      <c r="B55" s="13">
        <f t="shared" si="1"/>
        <v>103</v>
      </c>
      <c r="C55" s="65">
        <v>103</v>
      </c>
      <c r="D55" s="65">
        <v>0</v>
      </c>
      <c r="E55" s="65">
        <v>0</v>
      </c>
      <c r="F55" s="65">
        <v>0</v>
      </c>
      <c r="G55" s="65">
        <v>0</v>
      </c>
      <c r="H55" s="65">
        <v>0</v>
      </c>
      <c r="I55" s="65">
        <v>0</v>
      </c>
      <c r="J55" s="66"/>
    </row>
    <row r="56" s="1" customFormat="1" spans="1:10">
      <c r="A56" s="64" t="s">
        <v>2609</v>
      </c>
      <c r="B56" s="13">
        <f t="shared" si="1"/>
        <v>145</v>
      </c>
      <c r="C56" s="65">
        <v>145</v>
      </c>
      <c r="D56" s="65">
        <v>0</v>
      </c>
      <c r="E56" s="65">
        <v>0</v>
      </c>
      <c r="F56" s="65">
        <v>0</v>
      </c>
      <c r="G56" s="65">
        <v>0</v>
      </c>
      <c r="H56" s="65">
        <v>0</v>
      </c>
      <c r="I56" s="65">
        <v>0</v>
      </c>
      <c r="J56" s="66"/>
    </row>
    <row r="57" s="1" customFormat="1" spans="1:10">
      <c r="A57" s="64" t="s">
        <v>2610</v>
      </c>
      <c r="B57" s="13">
        <f t="shared" si="1"/>
        <v>397</v>
      </c>
      <c r="C57" s="65">
        <v>347</v>
      </c>
      <c r="D57" s="65">
        <v>50</v>
      </c>
      <c r="E57" s="65">
        <v>0</v>
      </c>
      <c r="F57" s="65">
        <v>0</v>
      </c>
      <c r="G57" s="65">
        <v>0</v>
      </c>
      <c r="H57" s="65">
        <v>0</v>
      </c>
      <c r="I57" s="65">
        <v>0</v>
      </c>
      <c r="J57" s="66"/>
    </row>
    <row r="58" s="1" customFormat="1" spans="1:10">
      <c r="A58" s="64" t="s">
        <v>2611</v>
      </c>
      <c r="B58" s="13">
        <f t="shared" si="1"/>
        <v>354</v>
      </c>
      <c r="C58" s="65">
        <v>354</v>
      </c>
      <c r="D58" s="65">
        <v>0</v>
      </c>
      <c r="E58" s="65">
        <v>0</v>
      </c>
      <c r="F58" s="65">
        <v>0</v>
      </c>
      <c r="G58" s="65">
        <v>0</v>
      </c>
      <c r="H58" s="65">
        <v>0</v>
      </c>
      <c r="I58" s="65">
        <v>0</v>
      </c>
      <c r="J58" s="66"/>
    </row>
    <row r="59" s="1" customFormat="1" spans="1:10">
      <c r="A59" s="64" t="s">
        <v>2612</v>
      </c>
      <c r="B59" s="13">
        <f t="shared" si="1"/>
        <v>132</v>
      </c>
      <c r="C59" s="65">
        <v>132</v>
      </c>
      <c r="D59" s="65">
        <v>0</v>
      </c>
      <c r="E59" s="65">
        <v>0</v>
      </c>
      <c r="F59" s="65">
        <v>0</v>
      </c>
      <c r="G59" s="65">
        <v>0</v>
      </c>
      <c r="H59" s="65">
        <v>0</v>
      </c>
      <c r="I59" s="65">
        <v>0</v>
      </c>
      <c r="J59" s="66"/>
    </row>
    <row r="60" s="1" customFormat="1" spans="1:10">
      <c r="A60" s="64" t="s">
        <v>2613</v>
      </c>
      <c r="B60" s="13">
        <f t="shared" si="1"/>
        <v>4078</v>
      </c>
      <c r="C60" s="65">
        <v>3078</v>
      </c>
      <c r="D60" s="65">
        <v>1000</v>
      </c>
      <c r="E60" s="65">
        <v>0</v>
      </c>
      <c r="F60" s="65">
        <v>0</v>
      </c>
      <c r="G60" s="65">
        <v>0</v>
      </c>
      <c r="H60" s="65">
        <v>0</v>
      </c>
      <c r="I60" s="65">
        <v>0</v>
      </c>
      <c r="J60" s="66"/>
    </row>
    <row r="61" s="1" customFormat="1" spans="1:10">
      <c r="A61" s="64" t="s">
        <v>2614</v>
      </c>
      <c r="B61" s="13">
        <f t="shared" si="1"/>
        <v>445</v>
      </c>
      <c r="C61" s="65">
        <v>445</v>
      </c>
      <c r="D61" s="65">
        <v>0</v>
      </c>
      <c r="E61" s="65">
        <v>0</v>
      </c>
      <c r="F61" s="65">
        <v>0</v>
      </c>
      <c r="G61" s="65">
        <v>0</v>
      </c>
      <c r="H61" s="65">
        <v>0</v>
      </c>
      <c r="I61" s="65">
        <v>0</v>
      </c>
      <c r="J61" s="66"/>
    </row>
    <row r="62" s="1" customFormat="1" spans="1:10">
      <c r="A62" s="64" t="s">
        <v>2615</v>
      </c>
      <c r="B62" s="13">
        <f t="shared" si="1"/>
        <v>6058</v>
      </c>
      <c r="C62" s="65">
        <v>6053</v>
      </c>
      <c r="D62" s="65">
        <v>0</v>
      </c>
      <c r="E62" s="65">
        <v>0</v>
      </c>
      <c r="F62" s="65">
        <v>0</v>
      </c>
      <c r="G62" s="65">
        <v>0</v>
      </c>
      <c r="H62" s="65">
        <v>0</v>
      </c>
      <c r="I62" s="65">
        <v>5</v>
      </c>
      <c r="J62" s="66"/>
    </row>
    <row r="63" s="1" customFormat="1" spans="1:10">
      <c r="A63" s="64" t="s">
        <v>2616</v>
      </c>
      <c r="B63" s="13">
        <f t="shared" si="1"/>
        <v>112</v>
      </c>
      <c r="C63" s="65">
        <v>112</v>
      </c>
      <c r="D63" s="65">
        <v>0</v>
      </c>
      <c r="E63" s="65">
        <v>0</v>
      </c>
      <c r="F63" s="65">
        <v>0</v>
      </c>
      <c r="G63" s="65">
        <v>0</v>
      </c>
      <c r="H63" s="65">
        <v>0</v>
      </c>
      <c r="I63" s="65">
        <v>0</v>
      </c>
      <c r="J63" s="66"/>
    </row>
    <row r="64" s="1" customFormat="1" spans="1:10">
      <c r="A64" s="64" t="s">
        <v>2617</v>
      </c>
      <c r="B64" s="13">
        <f t="shared" si="1"/>
        <v>997</v>
      </c>
      <c r="C64" s="65">
        <v>994</v>
      </c>
      <c r="D64" s="65">
        <v>0</v>
      </c>
      <c r="E64" s="65">
        <v>0</v>
      </c>
      <c r="F64" s="65">
        <v>0</v>
      </c>
      <c r="G64" s="65">
        <v>0</v>
      </c>
      <c r="H64" s="65">
        <v>0</v>
      </c>
      <c r="I64" s="65">
        <v>3</v>
      </c>
      <c r="J64" s="66"/>
    </row>
    <row r="65" s="1" customFormat="1" spans="1:10">
      <c r="A65" s="64" t="s">
        <v>2618</v>
      </c>
      <c r="B65" s="13">
        <f t="shared" si="1"/>
        <v>1865</v>
      </c>
      <c r="C65" s="65">
        <v>1865</v>
      </c>
      <c r="D65" s="65">
        <v>0</v>
      </c>
      <c r="E65" s="65">
        <v>0</v>
      </c>
      <c r="F65" s="65">
        <v>0</v>
      </c>
      <c r="G65" s="65">
        <v>0</v>
      </c>
      <c r="H65" s="65">
        <v>0</v>
      </c>
      <c r="I65" s="65">
        <v>0</v>
      </c>
      <c r="J65" s="66"/>
    </row>
    <row r="66" s="1" customFormat="1" spans="1:10">
      <c r="A66" s="64" t="s">
        <v>2619</v>
      </c>
      <c r="B66" s="13">
        <f t="shared" si="1"/>
        <v>508</v>
      </c>
      <c r="C66" s="65">
        <v>503</v>
      </c>
      <c r="D66" s="65">
        <v>0</v>
      </c>
      <c r="E66" s="65">
        <v>0</v>
      </c>
      <c r="F66" s="65">
        <v>0</v>
      </c>
      <c r="G66" s="65">
        <v>0</v>
      </c>
      <c r="H66" s="65">
        <v>0</v>
      </c>
      <c r="I66" s="65">
        <v>5</v>
      </c>
      <c r="J66" s="66"/>
    </row>
    <row r="67" s="1" customFormat="1" spans="1:10">
      <c r="A67" s="64" t="s">
        <v>2620</v>
      </c>
      <c r="B67" s="13">
        <f t="shared" si="1"/>
        <v>496</v>
      </c>
      <c r="C67" s="65">
        <v>449</v>
      </c>
      <c r="D67" s="65">
        <v>0</v>
      </c>
      <c r="E67" s="65">
        <v>0</v>
      </c>
      <c r="F67" s="65">
        <v>0</v>
      </c>
      <c r="G67" s="65">
        <v>0</v>
      </c>
      <c r="H67" s="65">
        <v>0</v>
      </c>
      <c r="I67" s="65">
        <v>47</v>
      </c>
      <c r="J67" s="66"/>
    </row>
    <row r="68" s="1" customFormat="1" spans="1:10">
      <c r="A68" s="64" t="s">
        <v>2621</v>
      </c>
      <c r="B68" s="13">
        <f t="shared" si="1"/>
        <v>323</v>
      </c>
      <c r="C68" s="65">
        <v>323</v>
      </c>
      <c r="D68" s="65">
        <v>0</v>
      </c>
      <c r="E68" s="65">
        <v>0</v>
      </c>
      <c r="F68" s="65">
        <v>0</v>
      </c>
      <c r="G68" s="65">
        <v>0</v>
      </c>
      <c r="H68" s="65">
        <v>0</v>
      </c>
      <c r="I68" s="65">
        <v>0</v>
      </c>
      <c r="J68" s="66"/>
    </row>
    <row r="69" s="1" customFormat="1" spans="1:10">
      <c r="A69" s="64" t="s">
        <v>2622</v>
      </c>
      <c r="B69" s="13">
        <f t="shared" si="1"/>
        <v>414</v>
      </c>
      <c r="C69" s="65">
        <v>414</v>
      </c>
      <c r="D69" s="65">
        <v>0</v>
      </c>
      <c r="E69" s="65">
        <v>0</v>
      </c>
      <c r="F69" s="65">
        <v>0</v>
      </c>
      <c r="G69" s="65">
        <v>0</v>
      </c>
      <c r="H69" s="65">
        <v>0</v>
      </c>
      <c r="I69" s="65">
        <v>0</v>
      </c>
      <c r="J69" s="66"/>
    </row>
    <row r="70" s="1" customFormat="1" spans="1:10">
      <c r="A70" s="64" t="s">
        <v>2623</v>
      </c>
      <c r="B70" s="13">
        <f t="shared" si="1"/>
        <v>741</v>
      </c>
      <c r="C70" s="65">
        <v>169</v>
      </c>
      <c r="D70" s="65">
        <v>0</v>
      </c>
      <c r="E70" s="65">
        <v>0</v>
      </c>
      <c r="F70" s="65">
        <v>0</v>
      </c>
      <c r="G70" s="65">
        <v>0</v>
      </c>
      <c r="H70" s="65">
        <v>0</v>
      </c>
      <c r="I70" s="65">
        <v>572</v>
      </c>
      <c r="J70" s="66"/>
    </row>
    <row r="71" s="1" customFormat="1" spans="1:10">
      <c r="A71" s="64" t="s">
        <v>2624</v>
      </c>
      <c r="B71" s="13">
        <f t="shared" ref="B71:B134" si="2">SUM(C71:I71)</f>
        <v>4038</v>
      </c>
      <c r="C71" s="65">
        <v>3923</v>
      </c>
      <c r="D71" s="65">
        <v>115</v>
      </c>
      <c r="E71" s="65">
        <v>0</v>
      </c>
      <c r="F71" s="65">
        <v>0</v>
      </c>
      <c r="G71" s="65">
        <v>0</v>
      </c>
      <c r="H71" s="65">
        <v>0</v>
      </c>
      <c r="I71" s="65">
        <v>0</v>
      </c>
      <c r="J71" s="66"/>
    </row>
    <row r="72" s="1" customFormat="1" spans="1:10">
      <c r="A72" s="64" t="s">
        <v>2625</v>
      </c>
      <c r="B72" s="13">
        <f t="shared" si="2"/>
        <v>403</v>
      </c>
      <c r="C72" s="65">
        <v>403</v>
      </c>
      <c r="D72" s="65">
        <v>0</v>
      </c>
      <c r="E72" s="65">
        <v>0</v>
      </c>
      <c r="F72" s="65">
        <v>0</v>
      </c>
      <c r="G72" s="65">
        <v>0</v>
      </c>
      <c r="H72" s="65">
        <v>0</v>
      </c>
      <c r="I72" s="65">
        <v>0</v>
      </c>
      <c r="J72" s="66"/>
    </row>
    <row r="73" s="1" customFormat="1" spans="1:10">
      <c r="A73" s="64" t="s">
        <v>2626</v>
      </c>
      <c r="B73" s="13">
        <f t="shared" si="2"/>
        <v>65</v>
      </c>
      <c r="C73" s="65">
        <v>65</v>
      </c>
      <c r="D73" s="65">
        <v>0</v>
      </c>
      <c r="E73" s="65">
        <v>0</v>
      </c>
      <c r="F73" s="65">
        <v>0</v>
      </c>
      <c r="G73" s="65">
        <v>0</v>
      </c>
      <c r="H73" s="65">
        <v>0</v>
      </c>
      <c r="I73" s="65">
        <v>0</v>
      </c>
      <c r="J73" s="66"/>
    </row>
    <row r="74" s="1" customFormat="1" spans="1:10">
      <c r="A74" s="64" t="s">
        <v>2627</v>
      </c>
      <c r="B74" s="13">
        <f t="shared" si="2"/>
        <v>129</v>
      </c>
      <c r="C74" s="65">
        <v>129</v>
      </c>
      <c r="D74" s="65">
        <v>0</v>
      </c>
      <c r="E74" s="65">
        <v>0</v>
      </c>
      <c r="F74" s="65">
        <v>0</v>
      </c>
      <c r="G74" s="65">
        <v>0</v>
      </c>
      <c r="H74" s="65">
        <v>0</v>
      </c>
      <c r="I74" s="65">
        <v>0</v>
      </c>
      <c r="J74" s="66"/>
    </row>
    <row r="75" s="1" customFormat="1" spans="1:10">
      <c r="A75" s="64" t="s">
        <v>2628</v>
      </c>
      <c r="B75" s="13">
        <f t="shared" si="2"/>
        <v>24078</v>
      </c>
      <c r="C75" s="65">
        <v>24003</v>
      </c>
      <c r="D75" s="65">
        <v>72</v>
      </c>
      <c r="E75" s="65">
        <v>0</v>
      </c>
      <c r="F75" s="65">
        <v>0</v>
      </c>
      <c r="G75" s="65">
        <v>0</v>
      </c>
      <c r="H75" s="65">
        <v>0</v>
      </c>
      <c r="I75" s="65">
        <v>3</v>
      </c>
      <c r="J75" s="66"/>
    </row>
    <row r="76" s="1" customFormat="1" spans="1:10">
      <c r="A76" s="64" t="s">
        <v>2629</v>
      </c>
      <c r="B76" s="13">
        <f t="shared" si="2"/>
        <v>511</v>
      </c>
      <c r="C76" s="65">
        <v>511</v>
      </c>
      <c r="D76" s="65">
        <v>0</v>
      </c>
      <c r="E76" s="65">
        <v>0</v>
      </c>
      <c r="F76" s="65">
        <v>0</v>
      </c>
      <c r="G76" s="65">
        <v>0</v>
      </c>
      <c r="H76" s="65">
        <v>0</v>
      </c>
      <c r="I76" s="65">
        <v>0</v>
      </c>
      <c r="J76" s="66"/>
    </row>
    <row r="77" s="1" customFormat="1" spans="1:10">
      <c r="A77" s="64" t="s">
        <v>2630</v>
      </c>
      <c r="B77" s="13">
        <f t="shared" si="2"/>
        <v>336</v>
      </c>
      <c r="C77" s="65">
        <v>330</v>
      </c>
      <c r="D77" s="65">
        <v>0</v>
      </c>
      <c r="E77" s="65">
        <v>0</v>
      </c>
      <c r="F77" s="65">
        <v>0</v>
      </c>
      <c r="G77" s="65">
        <v>0</v>
      </c>
      <c r="H77" s="65">
        <v>0</v>
      </c>
      <c r="I77" s="65">
        <v>6</v>
      </c>
      <c r="J77" s="66"/>
    </row>
    <row r="78" s="1" customFormat="1" spans="1:10">
      <c r="A78" s="64" t="s">
        <v>2631</v>
      </c>
      <c r="B78" s="13">
        <f t="shared" si="2"/>
        <v>3680</v>
      </c>
      <c r="C78" s="65">
        <v>3674</v>
      </c>
      <c r="D78" s="65">
        <v>6</v>
      </c>
      <c r="E78" s="65">
        <v>0</v>
      </c>
      <c r="F78" s="65">
        <v>0</v>
      </c>
      <c r="G78" s="65">
        <v>0</v>
      </c>
      <c r="H78" s="65">
        <v>0</v>
      </c>
      <c r="I78" s="65">
        <v>0</v>
      </c>
      <c r="J78" s="66"/>
    </row>
    <row r="79" s="1" customFormat="1" spans="1:10">
      <c r="A79" s="64" t="s">
        <v>2632</v>
      </c>
      <c r="B79" s="13">
        <f t="shared" si="2"/>
        <v>127</v>
      </c>
      <c r="C79" s="65">
        <v>127</v>
      </c>
      <c r="D79" s="65">
        <v>0</v>
      </c>
      <c r="E79" s="65">
        <v>0</v>
      </c>
      <c r="F79" s="65">
        <v>0</v>
      </c>
      <c r="G79" s="65">
        <v>0</v>
      </c>
      <c r="H79" s="65">
        <v>0</v>
      </c>
      <c r="I79" s="65">
        <v>0</v>
      </c>
      <c r="J79" s="66"/>
    </row>
    <row r="80" s="1" customFormat="1" spans="1:10">
      <c r="A80" s="64" t="s">
        <v>2633</v>
      </c>
      <c r="B80" s="13">
        <f t="shared" si="2"/>
        <v>1121</v>
      </c>
      <c r="C80" s="65">
        <v>113</v>
      </c>
      <c r="D80" s="65">
        <v>1008</v>
      </c>
      <c r="E80" s="65">
        <v>0</v>
      </c>
      <c r="F80" s="65">
        <v>0</v>
      </c>
      <c r="G80" s="65">
        <v>0</v>
      </c>
      <c r="H80" s="65">
        <v>0</v>
      </c>
      <c r="I80" s="65">
        <v>0</v>
      </c>
      <c r="J80" s="66"/>
    </row>
    <row r="81" s="1" customFormat="1" spans="1:10">
      <c r="A81" s="64" t="s">
        <v>2634</v>
      </c>
      <c r="B81" s="13">
        <f t="shared" si="2"/>
        <v>855</v>
      </c>
      <c r="C81" s="65">
        <v>709</v>
      </c>
      <c r="D81" s="65">
        <v>50</v>
      </c>
      <c r="E81" s="65">
        <v>0</v>
      </c>
      <c r="F81" s="65">
        <v>80</v>
      </c>
      <c r="G81" s="65">
        <v>0</v>
      </c>
      <c r="H81" s="65">
        <v>0</v>
      </c>
      <c r="I81" s="65">
        <v>16</v>
      </c>
      <c r="J81" s="66"/>
    </row>
    <row r="82" s="1" customFormat="1" spans="1:10">
      <c r="A82" s="64" t="s">
        <v>2635</v>
      </c>
      <c r="B82" s="13">
        <f t="shared" si="2"/>
        <v>185</v>
      </c>
      <c r="C82" s="65">
        <v>185</v>
      </c>
      <c r="D82" s="65">
        <v>0</v>
      </c>
      <c r="E82" s="65">
        <v>0</v>
      </c>
      <c r="F82" s="65">
        <v>0</v>
      </c>
      <c r="G82" s="65">
        <v>0</v>
      </c>
      <c r="H82" s="65">
        <v>0</v>
      </c>
      <c r="I82" s="65">
        <v>0</v>
      </c>
      <c r="J82" s="66"/>
    </row>
    <row r="83" s="1" customFormat="1" spans="1:10">
      <c r="A83" s="64" t="s">
        <v>2636</v>
      </c>
      <c r="B83" s="13">
        <f t="shared" si="2"/>
        <v>198</v>
      </c>
      <c r="C83" s="65">
        <v>198</v>
      </c>
      <c r="D83" s="65">
        <v>0</v>
      </c>
      <c r="E83" s="65">
        <v>0</v>
      </c>
      <c r="F83" s="65">
        <v>0</v>
      </c>
      <c r="G83" s="65">
        <v>0</v>
      </c>
      <c r="H83" s="65">
        <v>0</v>
      </c>
      <c r="I83" s="65">
        <v>0</v>
      </c>
      <c r="J83" s="66"/>
    </row>
    <row r="84" s="1" customFormat="1" spans="1:10">
      <c r="A84" s="64" t="s">
        <v>2637</v>
      </c>
      <c r="B84" s="13">
        <f t="shared" si="2"/>
        <v>149</v>
      </c>
      <c r="C84" s="65">
        <v>149</v>
      </c>
      <c r="D84" s="65">
        <v>0</v>
      </c>
      <c r="E84" s="65">
        <v>0</v>
      </c>
      <c r="F84" s="65">
        <v>0</v>
      </c>
      <c r="G84" s="65">
        <v>0</v>
      </c>
      <c r="H84" s="65">
        <v>0</v>
      </c>
      <c r="I84" s="65">
        <v>0</v>
      </c>
      <c r="J84" s="66"/>
    </row>
    <row r="85" s="1" customFormat="1" spans="1:10">
      <c r="A85" s="64" t="s">
        <v>2638</v>
      </c>
      <c r="B85" s="13">
        <f t="shared" si="2"/>
        <v>2116</v>
      </c>
      <c r="C85" s="65">
        <v>2115</v>
      </c>
      <c r="D85" s="65">
        <v>0</v>
      </c>
      <c r="E85" s="65">
        <v>0</v>
      </c>
      <c r="F85" s="65">
        <v>0</v>
      </c>
      <c r="G85" s="65">
        <v>0</v>
      </c>
      <c r="H85" s="65">
        <v>0</v>
      </c>
      <c r="I85" s="65">
        <v>1</v>
      </c>
      <c r="J85" s="66"/>
    </row>
    <row r="86" s="1" customFormat="1" spans="1:10">
      <c r="A86" s="64" t="s">
        <v>2639</v>
      </c>
      <c r="B86" s="13">
        <f t="shared" si="2"/>
        <v>382</v>
      </c>
      <c r="C86" s="65">
        <v>382</v>
      </c>
      <c r="D86" s="65">
        <v>0</v>
      </c>
      <c r="E86" s="65">
        <v>0</v>
      </c>
      <c r="F86" s="65">
        <v>0</v>
      </c>
      <c r="G86" s="65">
        <v>0</v>
      </c>
      <c r="H86" s="65">
        <v>0</v>
      </c>
      <c r="I86" s="65">
        <v>0</v>
      </c>
      <c r="J86" s="66"/>
    </row>
    <row r="87" s="1" customFormat="1" spans="1:10">
      <c r="A87" s="64" t="s">
        <v>2640</v>
      </c>
      <c r="B87" s="13">
        <f t="shared" si="2"/>
        <v>206</v>
      </c>
      <c r="C87" s="65">
        <v>206</v>
      </c>
      <c r="D87" s="65">
        <v>0</v>
      </c>
      <c r="E87" s="65">
        <v>0</v>
      </c>
      <c r="F87" s="65">
        <v>0</v>
      </c>
      <c r="G87" s="65">
        <v>0</v>
      </c>
      <c r="H87" s="65">
        <v>0</v>
      </c>
      <c r="I87" s="65">
        <v>0</v>
      </c>
      <c r="J87" s="66"/>
    </row>
    <row r="88" s="1" customFormat="1" spans="1:10">
      <c r="A88" s="64" t="s">
        <v>2641</v>
      </c>
      <c r="B88" s="13">
        <f t="shared" si="2"/>
        <v>537</v>
      </c>
      <c r="C88" s="65">
        <v>537</v>
      </c>
      <c r="D88" s="65">
        <v>0</v>
      </c>
      <c r="E88" s="65">
        <v>0</v>
      </c>
      <c r="F88" s="65">
        <v>0</v>
      </c>
      <c r="G88" s="65">
        <v>0</v>
      </c>
      <c r="H88" s="65">
        <v>0</v>
      </c>
      <c r="I88" s="65">
        <v>0</v>
      </c>
      <c r="J88" s="66"/>
    </row>
    <row r="89" s="1" customFormat="1" spans="1:10">
      <c r="A89" s="64" t="s">
        <v>2642</v>
      </c>
      <c r="B89" s="13">
        <f t="shared" si="2"/>
        <v>2717</v>
      </c>
      <c r="C89" s="65">
        <v>2417</v>
      </c>
      <c r="D89" s="65">
        <v>285</v>
      </c>
      <c r="E89" s="65">
        <v>0</v>
      </c>
      <c r="F89" s="65">
        <v>0</v>
      </c>
      <c r="G89" s="65">
        <v>0</v>
      </c>
      <c r="H89" s="65">
        <v>0</v>
      </c>
      <c r="I89" s="65">
        <v>15</v>
      </c>
      <c r="J89" s="66"/>
    </row>
    <row r="90" s="1" customFormat="1" spans="1:10">
      <c r="A90" s="64" t="s">
        <v>2643</v>
      </c>
      <c r="B90" s="13">
        <f t="shared" si="2"/>
        <v>447</v>
      </c>
      <c r="C90" s="65">
        <v>445</v>
      </c>
      <c r="D90" s="65">
        <v>0</v>
      </c>
      <c r="E90" s="65">
        <v>0</v>
      </c>
      <c r="F90" s="65">
        <v>0</v>
      </c>
      <c r="G90" s="65">
        <v>0</v>
      </c>
      <c r="H90" s="65">
        <v>0</v>
      </c>
      <c r="I90" s="65">
        <v>2</v>
      </c>
      <c r="J90" s="66"/>
    </row>
    <row r="91" s="1" customFormat="1" spans="1:10">
      <c r="A91" s="64" t="s">
        <v>2644</v>
      </c>
      <c r="B91" s="13">
        <f t="shared" si="2"/>
        <v>301</v>
      </c>
      <c r="C91" s="65">
        <v>301</v>
      </c>
      <c r="D91" s="65">
        <v>0</v>
      </c>
      <c r="E91" s="65">
        <v>0</v>
      </c>
      <c r="F91" s="65">
        <v>0</v>
      </c>
      <c r="G91" s="65">
        <v>0</v>
      </c>
      <c r="H91" s="65">
        <v>0</v>
      </c>
      <c r="I91" s="65">
        <v>0</v>
      </c>
      <c r="J91" s="66"/>
    </row>
    <row r="92" s="1" customFormat="1" spans="1:10">
      <c r="A92" s="64" t="s">
        <v>2645</v>
      </c>
      <c r="B92" s="13">
        <f t="shared" si="2"/>
        <v>7343</v>
      </c>
      <c r="C92" s="65">
        <v>5708</v>
      </c>
      <c r="D92" s="65">
        <v>1635</v>
      </c>
      <c r="E92" s="65">
        <v>0</v>
      </c>
      <c r="F92" s="65">
        <v>0</v>
      </c>
      <c r="G92" s="65">
        <v>0</v>
      </c>
      <c r="H92" s="65">
        <v>0</v>
      </c>
      <c r="I92" s="65">
        <v>0</v>
      </c>
      <c r="J92" s="66"/>
    </row>
    <row r="93" s="1" customFormat="1" spans="1:10">
      <c r="A93" s="64" t="s">
        <v>2646</v>
      </c>
      <c r="B93" s="13">
        <f t="shared" si="2"/>
        <v>11117</v>
      </c>
      <c r="C93" s="65">
        <v>11032</v>
      </c>
      <c r="D93" s="65">
        <v>0</v>
      </c>
      <c r="E93" s="65">
        <v>0</v>
      </c>
      <c r="F93" s="65">
        <v>0</v>
      </c>
      <c r="G93" s="65">
        <v>0</v>
      </c>
      <c r="H93" s="65">
        <v>0</v>
      </c>
      <c r="I93" s="65">
        <v>85</v>
      </c>
      <c r="J93" s="66"/>
    </row>
    <row r="94" s="1" customFormat="1" spans="1:10">
      <c r="A94" s="64" t="s">
        <v>2647</v>
      </c>
      <c r="B94" s="13">
        <f t="shared" si="2"/>
        <v>1566</v>
      </c>
      <c r="C94" s="65">
        <v>1566</v>
      </c>
      <c r="D94" s="65">
        <v>0</v>
      </c>
      <c r="E94" s="65">
        <v>0</v>
      </c>
      <c r="F94" s="65">
        <v>0</v>
      </c>
      <c r="G94" s="65">
        <v>0</v>
      </c>
      <c r="H94" s="65">
        <v>0</v>
      </c>
      <c r="I94" s="65">
        <v>0</v>
      </c>
      <c r="J94" s="66"/>
    </row>
    <row r="95" s="1" customFormat="1" spans="1:10">
      <c r="A95" s="64" t="s">
        <v>2648</v>
      </c>
      <c r="B95" s="13">
        <f t="shared" si="2"/>
        <v>576</v>
      </c>
      <c r="C95" s="65">
        <v>489</v>
      </c>
      <c r="D95" s="65">
        <v>0</v>
      </c>
      <c r="E95" s="65">
        <v>0</v>
      </c>
      <c r="F95" s="65">
        <v>87</v>
      </c>
      <c r="G95" s="65">
        <v>0</v>
      </c>
      <c r="H95" s="65">
        <v>0</v>
      </c>
      <c r="I95" s="65">
        <v>0</v>
      </c>
      <c r="J95" s="66"/>
    </row>
    <row r="96" s="1" customFormat="1" spans="1:10">
      <c r="A96" s="64" t="s">
        <v>2649</v>
      </c>
      <c r="B96" s="13">
        <f t="shared" si="2"/>
        <v>243</v>
      </c>
      <c r="C96" s="65">
        <v>187</v>
      </c>
      <c r="D96" s="65">
        <v>0</v>
      </c>
      <c r="E96" s="65">
        <v>0</v>
      </c>
      <c r="F96" s="65">
        <v>56</v>
      </c>
      <c r="G96" s="65">
        <v>0</v>
      </c>
      <c r="H96" s="65">
        <v>0</v>
      </c>
      <c r="I96" s="65">
        <v>0</v>
      </c>
      <c r="J96" s="66"/>
    </row>
    <row r="97" s="1" customFormat="1" spans="1:10">
      <c r="A97" s="64" t="s">
        <v>2650</v>
      </c>
      <c r="B97" s="13">
        <f t="shared" si="2"/>
        <v>208</v>
      </c>
      <c r="C97" s="65">
        <v>168</v>
      </c>
      <c r="D97" s="65">
        <v>0</v>
      </c>
      <c r="E97" s="65">
        <v>0</v>
      </c>
      <c r="F97" s="65">
        <v>40</v>
      </c>
      <c r="G97" s="65">
        <v>0</v>
      </c>
      <c r="H97" s="65">
        <v>0</v>
      </c>
      <c r="I97" s="65">
        <v>0</v>
      </c>
      <c r="J97" s="66"/>
    </row>
    <row r="98" s="1" customFormat="1" spans="1:10">
      <c r="A98" s="64" t="s">
        <v>2651</v>
      </c>
      <c r="B98" s="13">
        <f t="shared" si="2"/>
        <v>286</v>
      </c>
      <c r="C98" s="65">
        <v>238</v>
      </c>
      <c r="D98" s="65">
        <v>0</v>
      </c>
      <c r="E98" s="65">
        <v>0</v>
      </c>
      <c r="F98" s="65">
        <v>48</v>
      </c>
      <c r="G98" s="65">
        <v>0</v>
      </c>
      <c r="H98" s="65">
        <v>0</v>
      </c>
      <c r="I98" s="65">
        <v>0</v>
      </c>
      <c r="J98" s="66"/>
    </row>
    <row r="99" s="1" customFormat="1" spans="1:10">
      <c r="A99" s="64" t="s">
        <v>2652</v>
      </c>
      <c r="B99" s="13">
        <f t="shared" si="2"/>
        <v>301</v>
      </c>
      <c r="C99" s="65">
        <v>221</v>
      </c>
      <c r="D99" s="65">
        <v>0</v>
      </c>
      <c r="E99" s="65">
        <v>0</v>
      </c>
      <c r="F99" s="65">
        <v>80</v>
      </c>
      <c r="G99" s="65">
        <v>0</v>
      </c>
      <c r="H99" s="65">
        <v>0</v>
      </c>
      <c r="I99" s="65">
        <v>0</v>
      </c>
      <c r="J99" s="66"/>
    </row>
    <row r="100" s="1" customFormat="1" spans="1:10">
      <c r="A100" s="64" t="s">
        <v>2653</v>
      </c>
      <c r="B100" s="13">
        <f t="shared" si="2"/>
        <v>3293</v>
      </c>
      <c r="C100" s="65">
        <v>3272</v>
      </c>
      <c r="D100" s="65">
        <v>4</v>
      </c>
      <c r="E100" s="65">
        <v>0</v>
      </c>
      <c r="F100" s="65">
        <v>6</v>
      </c>
      <c r="G100" s="65">
        <v>0</v>
      </c>
      <c r="H100" s="65">
        <v>0</v>
      </c>
      <c r="I100" s="65">
        <v>11</v>
      </c>
      <c r="J100" s="66"/>
    </row>
    <row r="101" s="1" customFormat="1" spans="1:10">
      <c r="A101" s="64" t="s">
        <v>2654</v>
      </c>
      <c r="B101" s="13">
        <f t="shared" si="2"/>
        <v>2449</v>
      </c>
      <c r="C101" s="65">
        <v>2443</v>
      </c>
      <c r="D101" s="65">
        <v>4</v>
      </c>
      <c r="E101" s="65">
        <v>0</v>
      </c>
      <c r="F101" s="65">
        <v>2</v>
      </c>
      <c r="G101" s="65">
        <v>0</v>
      </c>
      <c r="H101" s="65">
        <v>0</v>
      </c>
      <c r="I101" s="65">
        <v>0</v>
      </c>
      <c r="J101" s="66"/>
    </row>
    <row r="102" s="1" customFormat="1" spans="1:10">
      <c r="A102" s="64" t="s">
        <v>2655</v>
      </c>
      <c r="B102" s="13">
        <f t="shared" si="2"/>
        <v>2961</v>
      </c>
      <c r="C102" s="65">
        <v>2935</v>
      </c>
      <c r="D102" s="65">
        <v>0</v>
      </c>
      <c r="E102" s="65">
        <v>0</v>
      </c>
      <c r="F102" s="65">
        <v>26</v>
      </c>
      <c r="G102" s="65">
        <v>0</v>
      </c>
      <c r="H102" s="65">
        <v>0</v>
      </c>
      <c r="I102" s="65">
        <v>0</v>
      </c>
      <c r="J102" s="66"/>
    </row>
    <row r="103" s="1" customFormat="1" spans="1:10">
      <c r="A103" s="64" t="s">
        <v>2656</v>
      </c>
      <c r="B103" s="13">
        <f t="shared" si="2"/>
        <v>1057</v>
      </c>
      <c r="C103" s="65">
        <v>1049</v>
      </c>
      <c r="D103" s="65">
        <v>0</v>
      </c>
      <c r="E103" s="65">
        <v>0</v>
      </c>
      <c r="F103" s="65">
        <v>7</v>
      </c>
      <c r="G103" s="65">
        <v>0</v>
      </c>
      <c r="H103" s="65">
        <v>0</v>
      </c>
      <c r="I103" s="65">
        <v>1</v>
      </c>
      <c r="J103" s="66"/>
    </row>
    <row r="104" s="1" customFormat="1" spans="1:10">
      <c r="A104" s="64" t="s">
        <v>2657</v>
      </c>
      <c r="B104" s="13">
        <f t="shared" si="2"/>
        <v>511</v>
      </c>
      <c r="C104" s="65">
        <v>511</v>
      </c>
      <c r="D104" s="65">
        <v>0</v>
      </c>
      <c r="E104" s="65">
        <v>0</v>
      </c>
      <c r="F104" s="65">
        <v>0</v>
      </c>
      <c r="G104" s="65">
        <v>0</v>
      </c>
      <c r="H104" s="65">
        <v>0</v>
      </c>
      <c r="I104" s="65">
        <v>0</v>
      </c>
      <c r="J104" s="66"/>
    </row>
    <row r="105" s="1" customFormat="1" spans="1:10">
      <c r="A105" s="64" t="s">
        <v>2658</v>
      </c>
      <c r="B105" s="13">
        <f t="shared" si="2"/>
        <v>1337</v>
      </c>
      <c r="C105" s="65">
        <v>1337</v>
      </c>
      <c r="D105" s="65">
        <v>0</v>
      </c>
      <c r="E105" s="65">
        <v>0</v>
      </c>
      <c r="F105" s="65">
        <v>0</v>
      </c>
      <c r="G105" s="65">
        <v>0</v>
      </c>
      <c r="H105" s="65">
        <v>0</v>
      </c>
      <c r="I105" s="65">
        <v>0</v>
      </c>
      <c r="J105" s="66"/>
    </row>
    <row r="106" s="1" customFormat="1" spans="1:10">
      <c r="A106" s="64" t="s">
        <v>2659</v>
      </c>
      <c r="B106" s="13">
        <f t="shared" si="2"/>
        <v>831</v>
      </c>
      <c r="C106" s="65">
        <v>831</v>
      </c>
      <c r="D106" s="65">
        <v>0</v>
      </c>
      <c r="E106" s="65">
        <v>0</v>
      </c>
      <c r="F106" s="65">
        <v>0</v>
      </c>
      <c r="G106" s="65">
        <v>0</v>
      </c>
      <c r="H106" s="65">
        <v>0</v>
      </c>
      <c r="I106" s="65">
        <v>0</v>
      </c>
      <c r="J106" s="66"/>
    </row>
    <row r="107" s="1" customFormat="1" spans="1:10">
      <c r="A107" s="64" t="s">
        <v>2660</v>
      </c>
      <c r="B107" s="13">
        <f t="shared" si="2"/>
        <v>2799</v>
      </c>
      <c r="C107" s="65">
        <v>2771</v>
      </c>
      <c r="D107" s="65">
        <v>0</v>
      </c>
      <c r="E107" s="65">
        <v>0</v>
      </c>
      <c r="F107" s="65">
        <v>25</v>
      </c>
      <c r="G107" s="65">
        <v>0</v>
      </c>
      <c r="H107" s="65">
        <v>0</v>
      </c>
      <c r="I107" s="65">
        <v>3</v>
      </c>
      <c r="J107" s="66"/>
    </row>
    <row r="108" s="1" customFormat="1" spans="1:10">
      <c r="A108" s="64" t="s">
        <v>2661</v>
      </c>
      <c r="B108" s="13">
        <f t="shared" si="2"/>
        <v>849</v>
      </c>
      <c r="C108" s="65">
        <v>849</v>
      </c>
      <c r="D108" s="65">
        <v>0</v>
      </c>
      <c r="E108" s="65">
        <v>0</v>
      </c>
      <c r="F108" s="65">
        <v>0</v>
      </c>
      <c r="G108" s="65">
        <v>0</v>
      </c>
      <c r="H108" s="65">
        <v>0</v>
      </c>
      <c r="I108" s="65">
        <v>0</v>
      </c>
      <c r="J108" s="66"/>
    </row>
    <row r="109" s="1" customFormat="1" spans="1:10">
      <c r="A109" s="64" t="s">
        <v>2662</v>
      </c>
      <c r="B109" s="13">
        <f t="shared" si="2"/>
        <v>988</v>
      </c>
      <c r="C109" s="65">
        <v>973</v>
      </c>
      <c r="D109" s="65">
        <v>0</v>
      </c>
      <c r="E109" s="65">
        <v>0</v>
      </c>
      <c r="F109" s="65">
        <v>15</v>
      </c>
      <c r="G109" s="65">
        <v>0</v>
      </c>
      <c r="H109" s="65">
        <v>0</v>
      </c>
      <c r="I109" s="65">
        <v>0</v>
      </c>
      <c r="J109" s="66"/>
    </row>
    <row r="110" s="1" customFormat="1" spans="1:10">
      <c r="A110" s="64" t="s">
        <v>2663</v>
      </c>
      <c r="B110" s="13">
        <f t="shared" si="2"/>
        <v>122</v>
      </c>
      <c r="C110" s="65">
        <v>19</v>
      </c>
      <c r="D110" s="65">
        <v>0</v>
      </c>
      <c r="E110" s="65">
        <v>0</v>
      </c>
      <c r="F110" s="65">
        <v>102</v>
      </c>
      <c r="G110" s="65">
        <v>0</v>
      </c>
      <c r="H110" s="65">
        <v>0</v>
      </c>
      <c r="I110" s="65">
        <v>1</v>
      </c>
      <c r="J110" s="66"/>
    </row>
    <row r="111" s="1" customFormat="1" spans="1:10">
      <c r="A111" s="64" t="s">
        <v>2664</v>
      </c>
      <c r="B111" s="13">
        <f t="shared" si="2"/>
        <v>802</v>
      </c>
      <c r="C111" s="65">
        <v>717</v>
      </c>
      <c r="D111" s="65">
        <v>0</v>
      </c>
      <c r="E111" s="65">
        <v>0</v>
      </c>
      <c r="F111" s="65">
        <v>85</v>
      </c>
      <c r="G111" s="65">
        <v>0</v>
      </c>
      <c r="H111" s="65">
        <v>0</v>
      </c>
      <c r="I111" s="65">
        <v>0</v>
      </c>
      <c r="J111" s="66"/>
    </row>
    <row r="112" s="1" customFormat="1" spans="1:10">
      <c r="A112" s="64" t="s">
        <v>2665</v>
      </c>
      <c r="B112" s="13">
        <f t="shared" si="2"/>
        <v>1011</v>
      </c>
      <c r="C112" s="65">
        <v>1003</v>
      </c>
      <c r="D112" s="65">
        <v>0</v>
      </c>
      <c r="E112" s="65">
        <v>0</v>
      </c>
      <c r="F112" s="65">
        <v>0</v>
      </c>
      <c r="G112" s="65">
        <v>0</v>
      </c>
      <c r="H112" s="65">
        <v>0</v>
      </c>
      <c r="I112" s="65">
        <v>8</v>
      </c>
      <c r="J112" s="66"/>
    </row>
    <row r="113" s="1" customFormat="1" spans="1:10">
      <c r="A113" s="64" t="s">
        <v>2666</v>
      </c>
      <c r="B113" s="13">
        <f t="shared" si="2"/>
        <v>525</v>
      </c>
      <c r="C113" s="65">
        <v>524</v>
      </c>
      <c r="D113" s="65">
        <v>0</v>
      </c>
      <c r="E113" s="65">
        <v>0</v>
      </c>
      <c r="F113" s="65">
        <v>0</v>
      </c>
      <c r="G113" s="65">
        <v>0</v>
      </c>
      <c r="H113" s="65">
        <v>0</v>
      </c>
      <c r="I113" s="65">
        <v>1</v>
      </c>
      <c r="J113" s="66"/>
    </row>
    <row r="114" s="1" customFormat="1" spans="1:10">
      <c r="A114" s="64" t="s">
        <v>2667</v>
      </c>
      <c r="B114" s="13">
        <f t="shared" si="2"/>
        <v>791</v>
      </c>
      <c r="C114" s="65">
        <v>791</v>
      </c>
      <c r="D114" s="65">
        <v>0</v>
      </c>
      <c r="E114" s="65">
        <v>0</v>
      </c>
      <c r="F114" s="65">
        <v>0</v>
      </c>
      <c r="G114" s="65">
        <v>0</v>
      </c>
      <c r="H114" s="65">
        <v>0</v>
      </c>
      <c r="I114" s="65">
        <v>0</v>
      </c>
      <c r="J114" s="66"/>
    </row>
    <row r="115" s="1" customFormat="1" spans="1:10">
      <c r="A115" s="64" t="s">
        <v>2668</v>
      </c>
      <c r="B115" s="13">
        <f t="shared" si="2"/>
        <v>728</v>
      </c>
      <c r="C115" s="65">
        <v>728</v>
      </c>
      <c r="D115" s="65">
        <v>0</v>
      </c>
      <c r="E115" s="65">
        <v>0</v>
      </c>
      <c r="F115" s="65">
        <v>0</v>
      </c>
      <c r="G115" s="65">
        <v>0</v>
      </c>
      <c r="H115" s="65">
        <v>0</v>
      </c>
      <c r="I115" s="65">
        <v>0</v>
      </c>
      <c r="J115" s="66"/>
    </row>
    <row r="116" s="1" customFormat="1" spans="1:10">
      <c r="A116" s="64" t="s">
        <v>2669</v>
      </c>
      <c r="B116" s="13">
        <f t="shared" si="2"/>
        <v>2566</v>
      </c>
      <c r="C116" s="65">
        <v>2556</v>
      </c>
      <c r="D116" s="65">
        <v>4</v>
      </c>
      <c r="E116" s="65">
        <v>0</v>
      </c>
      <c r="F116" s="65">
        <v>6</v>
      </c>
      <c r="G116" s="65">
        <v>0</v>
      </c>
      <c r="H116" s="65">
        <v>0</v>
      </c>
      <c r="I116" s="65">
        <v>0</v>
      </c>
      <c r="J116" s="66"/>
    </row>
    <row r="117" s="1" customFormat="1" spans="1:10">
      <c r="A117" s="64" t="s">
        <v>2670</v>
      </c>
      <c r="B117" s="13">
        <f t="shared" si="2"/>
        <v>1601</v>
      </c>
      <c r="C117" s="65">
        <v>1595</v>
      </c>
      <c r="D117" s="65">
        <v>0</v>
      </c>
      <c r="E117" s="65">
        <v>0</v>
      </c>
      <c r="F117" s="65">
        <v>0</v>
      </c>
      <c r="G117" s="65">
        <v>0</v>
      </c>
      <c r="H117" s="65">
        <v>0</v>
      </c>
      <c r="I117" s="65">
        <v>6</v>
      </c>
      <c r="J117" s="66"/>
    </row>
    <row r="118" s="1" customFormat="1" spans="1:10">
      <c r="A118" s="64" t="s">
        <v>2671</v>
      </c>
      <c r="B118" s="13">
        <f t="shared" si="2"/>
        <v>817</v>
      </c>
      <c r="C118" s="65">
        <v>816</v>
      </c>
      <c r="D118" s="65">
        <v>0</v>
      </c>
      <c r="E118" s="65">
        <v>0</v>
      </c>
      <c r="F118" s="65">
        <v>0</v>
      </c>
      <c r="G118" s="65">
        <v>0</v>
      </c>
      <c r="H118" s="65">
        <v>0</v>
      </c>
      <c r="I118" s="65">
        <v>1</v>
      </c>
      <c r="J118" s="66"/>
    </row>
    <row r="119" s="1" customFormat="1" spans="1:10">
      <c r="A119" s="64" t="s">
        <v>2672</v>
      </c>
      <c r="B119" s="13">
        <f t="shared" si="2"/>
        <v>1730</v>
      </c>
      <c r="C119" s="65">
        <v>1726</v>
      </c>
      <c r="D119" s="65">
        <v>4</v>
      </c>
      <c r="E119" s="65">
        <v>0</v>
      </c>
      <c r="F119" s="65">
        <v>0</v>
      </c>
      <c r="G119" s="65">
        <v>0</v>
      </c>
      <c r="H119" s="65">
        <v>0</v>
      </c>
      <c r="I119" s="65">
        <v>0</v>
      </c>
      <c r="J119" s="66"/>
    </row>
    <row r="120" s="1" customFormat="1" spans="1:10">
      <c r="A120" s="64" t="s">
        <v>2673</v>
      </c>
      <c r="B120" s="13">
        <f t="shared" si="2"/>
        <v>1405</v>
      </c>
      <c r="C120" s="65">
        <v>1402</v>
      </c>
      <c r="D120" s="65">
        <v>0</v>
      </c>
      <c r="E120" s="65">
        <v>0</v>
      </c>
      <c r="F120" s="65">
        <v>0</v>
      </c>
      <c r="G120" s="65">
        <v>0</v>
      </c>
      <c r="H120" s="65">
        <v>0</v>
      </c>
      <c r="I120" s="65">
        <v>3</v>
      </c>
      <c r="J120" s="66"/>
    </row>
    <row r="121" s="1" customFormat="1" spans="1:10">
      <c r="A121" s="64" t="s">
        <v>2674</v>
      </c>
      <c r="B121" s="13">
        <f t="shared" si="2"/>
        <v>749</v>
      </c>
      <c r="C121" s="65">
        <v>749</v>
      </c>
      <c r="D121" s="65">
        <v>0</v>
      </c>
      <c r="E121" s="65">
        <v>0</v>
      </c>
      <c r="F121" s="65">
        <v>0</v>
      </c>
      <c r="G121" s="65">
        <v>0</v>
      </c>
      <c r="H121" s="65">
        <v>0</v>
      </c>
      <c r="I121" s="65">
        <v>0</v>
      </c>
      <c r="J121" s="66"/>
    </row>
    <row r="122" s="1" customFormat="1" spans="1:10">
      <c r="A122" s="64" t="s">
        <v>2675</v>
      </c>
      <c r="B122" s="13">
        <f t="shared" si="2"/>
        <v>1574</v>
      </c>
      <c r="C122" s="65">
        <v>1573</v>
      </c>
      <c r="D122" s="65">
        <v>0</v>
      </c>
      <c r="E122" s="65">
        <v>0</v>
      </c>
      <c r="F122" s="65">
        <v>1</v>
      </c>
      <c r="G122" s="65">
        <v>0</v>
      </c>
      <c r="H122" s="65">
        <v>0</v>
      </c>
      <c r="I122" s="65">
        <v>0</v>
      </c>
      <c r="J122" s="66"/>
    </row>
    <row r="123" s="1" customFormat="1" spans="1:10">
      <c r="A123" s="64" t="s">
        <v>2676</v>
      </c>
      <c r="B123" s="13">
        <f t="shared" si="2"/>
        <v>2432</v>
      </c>
      <c r="C123" s="65">
        <v>2407</v>
      </c>
      <c r="D123" s="65">
        <v>4</v>
      </c>
      <c r="E123" s="65">
        <v>0</v>
      </c>
      <c r="F123" s="65">
        <v>20</v>
      </c>
      <c r="G123" s="65">
        <v>0</v>
      </c>
      <c r="H123" s="65">
        <v>0</v>
      </c>
      <c r="I123" s="65">
        <v>1</v>
      </c>
      <c r="J123" s="66"/>
    </row>
    <row r="124" s="1" customFormat="1" spans="1:10">
      <c r="A124" s="64" t="s">
        <v>2677</v>
      </c>
      <c r="B124" s="13">
        <f t="shared" si="2"/>
        <v>507</v>
      </c>
      <c r="C124" s="65">
        <v>507</v>
      </c>
      <c r="D124" s="65">
        <v>0</v>
      </c>
      <c r="E124" s="65">
        <v>0</v>
      </c>
      <c r="F124" s="65">
        <v>0</v>
      </c>
      <c r="G124" s="65">
        <v>0</v>
      </c>
      <c r="H124" s="65">
        <v>0</v>
      </c>
      <c r="I124" s="65">
        <v>0</v>
      </c>
      <c r="J124" s="66"/>
    </row>
    <row r="125" s="1" customFormat="1" spans="1:10">
      <c r="A125" s="64" t="s">
        <v>2678</v>
      </c>
      <c r="B125" s="13">
        <f t="shared" si="2"/>
        <v>6230</v>
      </c>
      <c r="C125" s="65">
        <v>6100</v>
      </c>
      <c r="D125" s="65">
        <v>0</v>
      </c>
      <c r="E125" s="65">
        <v>0</v>
      </c>
      <c r="F125" s="65">
        <v>100</v>
      </c>
      <c r="G125" s="65">
        <v>0</v>
      </c>
      <c r="H125" s="65">
        <v>0</v>
      </c>
      <c r="I125" s="65">
        <v>30</v>
      </c>
      <c r="J125" s="66"/>
    </row>
    <row r="126" s="1" customFormat="1" spans="1:10">
      <c r="A126" s="64" t="s">
        <v>2679</v>
      </c>
      <c r="B126" s="13">
        <f t="shared" si="2"/>
        <v>1925</v>
      </c>
      <c r="C126" s="65">
        <v>1920</v>
      </c>
      <c r="D126" s="65">
        <v>0</v>
      </c>
      <c r="E126" s="65">
        <v>0</v>
      </c>
      <c r="F126" s="65">
        <v>5</v>
      </c>
      <c r="G126" s="65">
        <v>0</v>
      </c>
      <c r="H126" s="65">
        <v>0</v>
      </c>
      <c r="I126" s="65">
        <v>0</v>
      </c>
      <c r="J126" s="66"/>
    </row>
    <row r="127" s="1" customFormat="1" spans="1:10">
      <c r="A127" s="64" t="s">
        <v>2680</v>
      </c>
      <c r="B127" s="13">
        <f t="shared" si="2"/>
        <v>1016</v>
      </c>
      <c r="C127" s="65">
        <v>1016</v>
      </c>
      <c r="D127" s="65">
        <v>0</v>
      </c>
      <c r="E127" s="65">
        <v>0</v>
      </c>
      <c r="F127" s="65">
        <v>0</v>
      </c>
      <c r="G127" s="65">
        <v>0</v>
      </c>
      <c r="H127" s="65">
        <v>0</v>
      </c>
      <c r="I127" s="65">
        <v>0</v>
      </c>
      <c r="J127" s="66"/>
    </row>
    <row r="128" s="1" customFormat="1" spans="1:10">
      <c r="A128" s="64" t="s">
        <v>2681</v>
      </c>
      <c r="B128" s="13">
        <f t="shared" si="2"/>
        <v>2058</v>
      </c>
      <c r="C128" s="65">
        <v>2058</v>
      </c>
      <c r="D128" s="65">
        <v>0</v>
      </c>
      <c r="E128" s="65">
        <v>0</v>
      </c>
      <c r="F128" s="65">
        <v>0</v>
      </c>
      <c r="G128" s="65">
        <v>0</v>
      </c>
      <c r="H128" s="65">
        <v>0</v>
      </c>
      <c r="I128" s="65">
        <v>0</v>
      </c>
      <c r="J128" s="66"/>
    </row>
    <row r="129" s="1" customFormat="1" spans="1:10">
      <c r="A129" s="64" t="s">
        <v>2682</v>
      </c>
      <c r="B129" s="13">
        <f t="shared" si="2"/>
        <v>222</v>
      </c>
      <c r="C129" s="65">
        <v>222</v>
      </c>
      <c r="D129" s="65">
        <v>0</v>
      </c>
      <c r="E129" s="65">
        <v>0</v>
      </c>
      <c r="F129" s="65">
        <v>0</v>
      </c>
      <c r="G129" s="65">
        <v>0</v>
      </c>
      <c r="H129" s="65">
        <v>0</v>
      </c>
      <c r="I129" s="65">
        <v>0</v>
      </c>
      <c r="J129" s="66"/>
    </row>
    <row r="130" s="1" customFormat="1" spans="1:10">
      <c r="A130" s="64" t="s">
        <v>2683</v>
      </c>
      <c r="B130" s="13">
        <f t="shared" si="2"/>
        <v>1170</v>
      </c>
      <c r="C130" s="65">
        <v>1159</v>
      </c>
      <c r="D130" s="65">
        <v>0</v>
      </c>
      <c r="E130" s="65">
        <v>0</v>
      </c>
      <c r="F130" s="65">
        <v>0</v>
      </c>
      <c r="G130" s="65">
        <v>0</v>
      </c>
      <c r="H130" s="65">
        <v>0</v>
      </c>
      <c r="I130" s="65">
        <v>11</v>
      </c>
      <c r="J130" s="66"/>
    </row>
    <row r="131" s="1" customFormat="1" spans="1:10">
      <c r="A131" s="64" t="s">
        <v>2684</v>
      </c>
      <c r="B131" s="13">
        <f t="shared" si="2"/>
        <v>2104</v>
      </c>
      <c r="C131" s="65">
        <v>2103</v>
      </c>
      <c r="D131" s="65">
        <v>0</v>
      </c>
      <c r="E131" s="65">
        <v>0</v>
      </c>
      <c r="F131" s="65">
        <v>0</v>
      </c>
      <c r="G131" s="65">
        <v>0</v>
      </c>
      <c r="H131" s="65">
        <v>0</v>
      </c>
      <c r="I131" s="65">
        <v>1</v>
      </c>
      <c r="J131" s="66"/>
    </row>
    <row r="132" s="1" customFormat="1" spans="1:10">
      <c r="A132" s="64" t="s">
        <v>2685</v>
      </c>
      <c r="B132" s="13">
        <f t="shared" si="2"/>
        <v>654</v>
      </c>
      <c r="C132" s="65">
        <v>650</v>
      </c>
      <c r="D132" s="65">
        <v>0</v>
      </c>
      <c r="E132" s="65">
        <v>0</v>
      </c>
      <c r="F132" s="65">
        <v>2</v>
      </c>
      <c r="G132" s="65">
        <v>0</v>
      </c>
      <c r="H132" s="65">
        <v>0</v>
      </c>
      <c r="I132" s="65">
        <v>2</v>
      </c>
      <c r="J132" s="66"/>
    </row>
    <row r="133" s="1" customFormat="1" spans="1:10">
      <c r="A133" s="64" t="s">
        <v>2686</v>
      </c>
      <c r="B133" s="13">
        <f t="shared" si="2"/>
        <v>1911</v>
      </c>
      <c r="C133" s="65">
        <v>1907</v>
      </c>
      <c r="D133" s="65">
        <v>0</v>
      </c>
      <c r="E133" s="65">
        <v>0</v>
      </c>
      <c r="F133" s="65">
        <v>0</v>
      </c>
      <c r="G133" s="65">
        <v>0</v>
      </c>
      <c r="H133" s="65">
        <v>0</v>
      </c>
      <c r="I133" s="65">
        <v>4</v>
      </c>
      <c r="J133" s="66"/>
    </row>
    <row r="134" s="1" customFormat="1" spans="1:10">
      <c r="A134" s="64" t="s">
        <v>2687</v>
      </c>
      <c r="B134" s="13">
        <f t="shared" si="2"/>
        <v>137</v>
      </c>
      <c r="C134" s="65">
        <v>137</v>
      </c>
      <c r="D134" s="65">
        <v>0</v>
      </c>
      <c r="E134" s="65">
        <v>0</v>
      </c>
      <c r="F134" s="65">
        <v>0</v>
      </c>
      <c r="G134" s="65">
        <v>0</v>
      </c>
      <c r="H134" s="65">
        <v>0</v>
      </c>
      <c r="I134" s="65">
        <v>0</v>
      </c>
      <c r="J134" s="66"/>
    </row>
    <row r="135" s="1" customFormat="1" spans="1:10">
      <c r="A135" s="64" t="s">
        <v>2688</v>
      </c>
      <c r="B135" s="13">
        <f t="shared" ref="B135:B198" si="3">SUM(C135:I135)</f>
        <v>169</v>
      </c>
      <c r="C135" s="65">
        <v>118</v>
      </c>
      <c r="D135" s="65">
        <v>0</v>
      </c>
      <c r="E135" s="65">
        <v>0</v>
      </c>
      <c r="F135" s="65">
        <v>51</v>
      </c>
      <c r="G135" s="65">
        <v>0</v>
      </c>
      <c r="H135" s="65">
        <v>0</v>
      </c>
      <c r="I135" s="65">
        <v>0</v>
      </c>
      <c r="J135" s="66"/>
    </row>
    <row r="136" s="1" customFormat="1" spans="1:10">
      <c r="A136" s="64" t="s">
        <v>2689</v>
      </c>
      <c r="B136" s="13">
        <f t="shared" si="3"/>
        <v>226</v>
      </c>
      <c r="C136" s="65">
        <v>183</v>
      </c>
      <c r="D136" s="65">
        <v>0</v>
      </c>
      <c r="E136" s="65">
        <v>0</v>
      </c>
      <c r="F136" s="65">
        <v>42</v>
      </c>
      <c r="G136" s="65">
        <v>0</v>
      </c>
      <c r="H136" s="65">
        <v>0</v>
      </c>
      <c r="I136" s="65">
        <v>1</v>
      </c>
      <c r="J136" s="66"/>
    </row>
    <row r="137" s="1" customFormat="1" spans="1:10">
      <c r="A137" s="64" t="s">
        <v>2690</v>
      </c>
      <c r="B137" s="13">
        <f t="shared" si="3"/>
        <v>294</v>
      </c>
      <c r="C137" s="65">
        <v>265</v>
      </c>
      <c r="D137" s="65">
        <v>0</v>
      </c>
      <c r="E137" s="65">
        <v>0</v>
      </c>
      <c r="F137" s="65">
        <v>29</v>
      </c>
      <c r="G137" s="65">
        <v>0</v>
      </c>
      <c r="H137" s="65">
        <v>0</v>
      </c>
      <c r="I137" s="65">
        <v>0</v>
      </c>
      <c r="J137" s="66"/>
    </row>
    <row r="138" s="1" customFormat="1" spans="1:10">
      <c r="A138" s="64" t="s">
        <v>2691</v>
      </c>
      <c r="B138" s="13">
        <f t="shared" si="3"/>
        <v>31</v>
      </c>
      <c r="C138" s="65">
        <v>29</v>
      </c>
      <c r="D138" s="65">
        <v>0</v>
      </c>
      <c r="E138" s="65">
        <v>0</v>
      </c>
      <c r="F138" s="65">
        <v>0</v>
      </c>
      <c r="G138" s="65">
        <v>0</v>
      </c>
      <c r="H138" s="65">
        <v>0</v>
      </c>
      <c r="I138" s="65">
        <v>2</v>
      </c>
      <c r="J138" s="66"/>
    </row>
    <row r="139" s="1" customFormat="1" spans="1:10">
      <c r="A139" s="64" t="s">
        <v>2692</v>
      </c>
      <c r="B139" s="13">
        <f t="shared" si="3"/>
        <v>1086</v>
      </c>
      <c r="C139" s="65">
        <v>1086</v>
      </c>
      <c r="D139" s="65">
        <v>0</v>
      </c>
      <c r="E139" s="65">
        <v>0</v>
      </c>
      <c r="F139" s="65">
        <v>0</v>
      </c>
      <c r="G139" s="65">
        <v>0</v>
      </c>
      <c r="H139" s="65">
        <v>0</v>
      </c>
      <c r="I139" s="65">
        <v>0</v>
      </c>
      <c r="J139" s="66"/>
    </row>
    <row r="140" s="1" customFormat="1" spans="1:10">
      <c r="A140" s="64" t="s">
        <v>2693</v>
      </c>
      <c r="B140" s="13">
        <f t="shared" si="3"/>
        <v>10588</v>
      </c>
      <c r="C140" s="65">
        <v>10567</v>
      </c>
      <c r="D140" s="65">
        <v>0</v>
      </c>
      <c r="E140" s="65">
        <v>0</v>
      </c>
      <c r="F140" s="65">
        <v>0</v>
      </c>
      <c r="G140" s="65">
        <v>0</v>
      </c>
      <c r="H140" s="65">
        <v>0</v>
      </c>
      <c r="I140" s="65">
        <v>21</v>
      </c>
      <c r="J140" s="66"/>
    </row>
    <row r="141" s="1" customFormat="1" spans="1:10">
      <c r="A141" s="64" t="s">
        <v>2694</v>
      </c>
      <c r="B141" s="13">
        <f t="shared" si="3"/>
        <v>216</v>
      </c>
      <c r="C141" s="65">
        <v>216</v>
      </c>
      <c r="D141" s="65">
        <v>0</v>
      </c>
      <c r="E141" s="65">
        <v>0</v>
      </c>
      <c r="F141" s="65">
        <v>0</v>
      </c>
      <c r="G141" s="65">
        <v>0</v>
      </c>
      <c r="H141" s="65">
        <v>0</v>
      </c>
      <c r="I141" s="65">
        <v>0</v>
      </c>
      <c r="J141" s="66"/>
    </row>
    <row r="142" s="1" customFormat="1" spans="1:10">
      <c r="A142" s="64" t="s">
        <v>2695</v>
      </c>
      <c r="B142" s="13">
        <f t="shared" si="3"/>
        <v>2517</v>
      </c>
      <c r="C142" s="65">
        <v>2517</v>
      </c>
      <c r="D142" s="65">
        <v>0</v>
      </c>
      <c r="E142" s="65">
        <v>0</v>
      </c>
      <c r="F142" s="65">
        <v>0</v>
      </c>
      <c r="G142" s="65">
        <v>0</v>
      </c>
      <c r="H142" s="65">
        <v>0</v>
      </c>
      <c r="I142" s="65">
        <v>0</v>
      </c>
      <c r="J142" s="66"/>
    </row>
    <row r="143" s="1" customFormat="1" spans="1:10">
      <c r="A143" s="64" t="s">
        <v>2696</v>
      </c>
      <c r="B143" s="13">
        <f t="shared" si="3"/>
        <v>345</v>
      </c>
      <c r="C143" s="65">
        <v>345</v>
      </c>
      <c r="D143" s="65">
        <v>0</v>
      </c>
      <c r="E143" s="65">
        <v>0</v>
      </c>
      <c r="F143" s="65">
        <v>0</v>
      </c>
      <c r="G143" s="65">
        <v>0</v>
      </c>
      <c r="H143" s="65">
        <v>0</v>
      </c>
      <c r="I143" s="65">
        <v>0</v>
      </c>
      <c r="J143" s="66"/>
    </row>
    <row r="144" s="1" customFormat="1" spans="1:10">
      <c r="A144" s="64" t="s">
        <v>2697</v>
      </c>
      <c r="B144" s="13">
        <f t="shared" si="3"/>
        <v>422</v>
      </c>
      <c r="C144" s="65">
        <v>422</v>
      </c>
      <c r="D144" s="65">
        <v>0</v>
      </c>
      <c r="E144" s="65">
        <v>0</v>
      </c>
      <c r="F144" s="65">
        <v>0</v>
      </c>
      <c r="G144" s="65">
        <v>0</v>
      </c>
      <c r="H144" s="65">
        <v>0</v>
      </c>
      <c r="I144" s="65">
        <v>0</v>
      </c>
      <c r="J144" s="66"/>
    </row>
    <row r="145" s="1" customFormat="1" spans="1:10">
      <c r="A145" s="64" t="s">
        <v>2698</v>
      </c>
      <c r="B145" s="13">
        <f t="shared" si="3"/>
        <v>4495</v>
      </c>
      <c r="C145" s="65">
        <v>3013</v>
      </c>
      <c r="D145" s="65">
        <v>1482</v>
      </c>
      <c r="E145" s="65">
        <v>0</v>
      </c>
      <c r="F145" s="65">
        <v>0</v>
      </c>
      <c r="G145" s="65">
        <v>0</v>
      </c>
      <c r="H145" s="65">
        <v>0</v>
      </c>
      <c r="I145" s="65">
        <v>0</v>
      </c>
      <c r="J145" s="66"/>
    </row>
    <row r="146" s="1" customFormat="1" spans="1:10">
      <c r="A146" s="64" t="s">
        <v>2699</v>
      </c>
      <c r="B146" s="13">
        <f t="shared" si="3"/>
        <v>1091</v>
      </c>
      <c r="C146" s="65">
        <v>1048</v>
      </c>
      <c r="D146" s="65">
        <v>0</v>
      </c>
      <c r="E146" s="65">
        <v>0</v>
      </c>
      <c r="F146" s="65">
        <v>0</v>
      </c>
      <c r="G146" s="65">
        <v>0</v>
      </c>
      <c r="H146" s="65">
        <v>0</v>
      </c>
      <c r="I146" s="65">
        <v>43</v>
      </c>
      <c r="J146" s="66"/>
    </row>
    <row r="147" s="1" customFormat="1" spans="1:10">
      <c r="A147" s="64" t="s">
        <v>2700</v>
      </c>
      <c r="B147" s="13">
        <f t="shared" si="3"/>
        <v>238</v>
      </c>
      <c r="C147" s="65">
        <v>238</v>
      </c>
      <c r="D147" s="65">
        <v>0</v>
      </c>
      <c r="E147" s="65">
        <v>0</v>
      </c>
      <c r="F147" s="65">
        <v>0</v>
      </c>
      <c r="G147" s="65">
        <v>0</v>
      </c>
      <c r="H147" s="65">
        <v>0</v>
      </c>
      <c r="I147" s="65">
        <v>0</v>
      </c>
      <c r="J147" s="66"/>
    </row>
    <row r="148" s="1" customFormat="1" spans="1:10">
      <c r="A148" s="64" t="s">
        <v>2701</v>
      </c>
      <c r="B148" s="13">
        <f t="shared" si="3"/>
        <v>6731</v>
      </c>
      <c r="C148" s="65">
        <v>6446</v>
      </c>
      <c r="D148" s="65">
        <v>199</v>
      </c>
      <c r="E148" s="65">
        <v>0</v>
      </c>
      <c r="F148" s="65">
        <v>0</v>
      </c>
      <c r="G148" s="65">
        <v>0</v>
      </c>
      <c r="H148" s="65">
        <v>0</v>
      </c>
      <c r="I148" s="65">
        <v>86</v>
      </c>
      <c r="J148" s="66"/>
    </row>
    <row r="149" s="1" customFormat="1" spans="1:10">
      <c r="A149" s="64" t="s">
        <v>2702</v>
      </c>
      <c r="B149" s="13">
        <f t="shared" si="3"/>
        <v>154</v>
      </c>
      <c r="C149" s="65">
        <v>154</v>
      </c>
      <c r="D149" s="65">
        <v>0</v>
      </c>
      <c r="E149" s="65">
        <v>0</v>
      </c>
      <c r="F149" s="65">
        <v>0</v>
      </c>
      <c r="G149" s="65">
        <v>0</v>
      </c>
      <c r="H149" s="65">
        <v>0</v>
      </c>
      <c r="I149" s="65">
        <v>0</v>
      </c>
      <c r="J149" s="66"/>
    </row>
    <row r="150" s="1" customFormat="1" spans="1:10">
      <c r="A150" s="64" t="s">
        <v>2703</v>
      </c>
      <c r="B150" s="13">
        <f t="shared" si="3"/>
        <v>208</v>
      </c>
      <c r="C150" s="65">
        <v>208</v>
      </c>
      <c r="D150" s="65">
        <v>0</v>
      </c>
      <c r="E150" s="65">
        <v>0</v>
      </c>
      <c r="F150" s="65">
        <v>0</v>
      </c>
      <c r="G150" s="65">
        <v>0</v>
      </c>
      <c r="H150" s="65">
        <v>0</v>
      </c>
      <c r="I150" s="65">
        <v>0</v>
      </c>
      <c r="J150" s="66"/>
    </row>
    <row r="151" s="1" customFormat="1" spans="1:10">
      <c r="A151" s="64" t="s">
        <v>2704</v>
      </c>
      <c r="B151" s="13">
        <f t="shared" si="3"/>
        <v>266</v>
      </c>
      <c r="C151" s="65">
        <v>266</v>
      </c>
      <c r="D151" s="65">
        <v>0</v>
      </c>
      <c r="E151" s="65">
        <v>0</v>
      </c>
      <c r="F151" s="65">
        <v>0</v>
      </c>
      <c r="G151" s="65">
        <v>0</v>
      </c>
      <c r="H151" s="65">
        <v>0</v>
      </c>
      <c r="I151" s="65">
        <v>0</v>
      </c>
      <c r="J151" s="66"/>
    </row>
    <row r="152" s="1" customFormat="1" spans="1:10">
      <c r="A152" s="64" t="s">
        <v>2705</v>
      </c>
      <c r="B152" s="13">
        <f t="shared" si="3"/>
        <v>422</v>
      </c>
      <c r="C152" s="65">
        <v>422</v>
      </c>
      <c r="D152" s="65">
        <v>0</v>
      </c>
      <c r="E152" s="65">
        <v>0</v>
      </c>
      <c r="F152" s="65">
        <v>0</v>
      </c>
      <c r="G152" s="65">
        <v>0</v>
      </c>
      <c r="H152" s="65">
        <v>0</v>
      </c>
      <c r="I152" s="65">
        <v>0</v>
      </c>
      <c r="J152" s="66"/>
    </row>
    <row r="153" s="1" customFormat="1" spans="1:10">
      <c r="A153" s="64" t="s">
        <v>2706</v>
      </c>
      <c r="B153" s="13">
        <f t="shared" si="3"/>
        <v>23763</v>
      </c>
      <c r="C153" s="65">
        <v>1371</v>
      </c>
      <c r="D153" s="65">
        <v>3159</v>
      </c>
      <c r="E153" s="65">
        <v>0</v>
      </c>
      <c r="F153" s="65">
        <v>0</v>
      </c>
      <c r="G153" s="65">
        <v>0</v>
      </c>
      <c r="H153" s="65">
        <v>0</v>
      </c>
      <c r="I153" s="65">
        <v>19233</v>
      </c>
      <c r="J153" s="66"/>
    </row>
    <row r="154" s="1" customFormat="1" spans="1:10">
      <c r="A154" s="64" t="s">
        <v>2707</v>
      </c>
      <c r="B154" s="13">
        <f t="shared" si="3"/>
        <v>1639</v>
      </c>
      <c r="C154" s="65">
        <v>1638</v>
      </c>
      <c r="D154" s="65">
        <v>0</v>
      </c>
      <c r="E154" s="65">
        <v>0</v>
      </c>
      <c r="F154" s="65">
        <v>0</v>
      </c>
      <c r="G154" s="65">
        <v>0</v>
      </c>
      <c r="H154" s="65">
        <v>0</v>
      </c>
      <c r="I154" s="65">
        <v>1</v>
      </c>
      <c r="J154" s="66"/>
    </row>
    <row r="155" s="1" customFormat="1" spans="1:10">
      <c r="A155" s="64" t="s">
        <v>2708</v>
      </c>
      <c r="B155" s="13">
        <f t="shared" si="3"/>
        <v>14875</v>
      </c>
      <c r="C155" s="65">
        <v>14764</v>
      </c>
      <c r="D155" s="65">
        <v>100</v>
      </c>
      <c r="E155" s="65">
        <v>0</v>
      </c>
      <c r="F155" s="65">
        <v>0</v>
      </c>
      <c r="G155" s="65">
        <v>0</v>
      </c>
      <c r="H155" s="65">
        <v>0</v>
      </c>
      <c r="I155" s="65">
        <v>11</v>
      </c>
      <c r="J155" s="66"/>
    </row>
    <row r="156" s="1" customFormat="1" spans="1:10">
      <c r="A156" s="64" t="s">
        <v>2709</v>
      </c>
      <c r="B156" s="13">
        <f t="shared" si="3"/>
        <v>183</v>
      </c>
      <c r="C156" s="65">
        <v>183</v>
      </c>
      <c r="D156" s="65">
        <v>0</v>
      </c>
      <c r="E156" s="65">
        <v>0</v>
      </c>
      <c r="F156" s="65">
        <v>0</v>
      </c>
      <c r="G156" s="65">
        <v>0</v>
      </c>
      <c r="H156" s="65">
        <v>0</v>
      </c>
      <c r="I156" s="65">
        <v>0</v>
      </c>
      <c r="J156" s="66"/>
    </row>
    <row r="157" s="1" customFormat="1" spans="1:10">
      <c r="A157" s="64" t="s">
        <v>2710</v>
      </c>
      <c r="B157" s="13">
        <f t="shared" si="3"/>
        <v>431</v>
      </c>
      <c r="C157" s="65">
        <v>428</v>
      </c>
      <c r="D157" s="65">
        <v>0</v>
      </c>
      <c r="E157" s="65">
        <v>0</v>
      </c>
      <c r="F157" s="65">
        <v>0</v>
      </c>
      <c r="G157" s="65">
        <v>0</v>
      </c>
      <c r="H157" s="65">
        <v>0</v>
      </c>
      <c r="I157" s="65">
        <v>3</v>
      </c>
      <c r="J157" s="66"/>
    </row>
    <row r="158" s="1" customFormat="1" spans="1:10">
      <c r="A158" s="64" t="s">
        <v>2711</v>
      </c>
      <c r="B158" s="13">
        <f t="shared" si="3"/>
        <v>68</v>
      </c>
      <c r="C158" s="65">
        <v>68</v>
      </c>
      <c r="D158" s="65">
        <v>0</v>
      </c>
      <c r="E158" s="65">
        <v>0</v>
      </c>
      <c r="F158" s="65">
        <v>0</v>
      </c>
      <c r="G158" s="65">
        <v>0</v>
      </c>
      <c r="H158" s="65">
        <v>0</v>
      </c>
      <c r="I158" s="65">
        <v>0</v>
      </c>
      <c r="J158" s="66"/>
    </row>
    <row r="159" s="1" customFormat="1" spans="1:10">
      <c r="A159" s="64" t="s">
        <v>2712</v>
      </c>
      <c r="B159" s="13">
        <f t="shared" si="3"/>
        <v>730</v>
      </c>
      <c r="C159" s="65">
        <v>730</v>
      </c>
      <c r="D159" s="65">
        <v>0</v>
      </c>
      <c r="E159" s="65">
        <v>0</v>
      </c>
      <c r="F159" s="65">
        <v>0</v>
      </c>
      <c r="G159" s="65">
        <v>0</v>
      </c>
      <c r="H159" s="65">
        <v>0</v>
      </c>
      <c r="I159" s="65">
        <v>0</v>
      </c>
      <c r="J159" s="66"/>
    </row>
    <row r="160" s="1" customFormat="1" spans="1:10">
      <c r="A160" s="64" t="s">
        <v>2713</v>
      </c>
      <c r="B160" s="13">
        <f t="shared" si="3"/>
        <v>233</v>
      </c>
      <c r="C160" s="65">
        <v>233</v>
      </c>
      <c r="D160" s="65">
        <v>0</v>
      </c>
      <c r="E160" s="65">
        <v>0</v>
      </c>
      <c r="F160" s="65">
        <v>0</v>
      </c>
      <c r="G160" s="65">
        <v>0</v>
      </c>
      <c r="H160" s="65">
        <v>0</v>
      </c>
      <c r="I160" s="65">
        <v>0</v>
      </c>
      <c r="J160" s="66"/>
    </row>
    <row r="161" s="1" customFormat="1" spans="1:10">
      <c r="A161" s="64" t="s">
        <v>2714</v>
      </c>
      <c r="B161" s="13">
        <f t="shared" si="3"/>
        <v>83</v>
      </c>
      <c r="C161" s="65">
        <v>83</v>
      </c>
      <c r="D161" s="65">
        <v>0</v>
      </c>
      <c r="E161" s="65">
        <v>0</v>
      </c>
      <c r="F161" s="65">
        <v>0</v>
      </c>
      <c r="G161" s="65">
        <v>0</v>
      </c>
      <c r="H161" s="65">
        <v>0</v>
      </c>
      <c r="I161" s="65">
        <v>0</v>
      </c>
      <c r="J161" s="66"/>
    </row>
    <row r="162" s="1" customFormat="1" spans="1:10">
      <c r="A162" s="64" t="s">
        <v>2715</v>
      </c>
      <c r="B162" s="13">
        <f t="shared" si="3"/>
        <v>312</v>
      </c>
      <c r="C162" s="65">
        <v>306</v>
      </c>
      <c r="D162" s="65">
        <v>0</v>
      </c>
      <c r="E162" s="65">
        <v>0</v>
      </c>
      <c r="F162" s="65">
        <v>0</v>
      </c>
      <c r="G162" s="65">
        <v>0</v>
      </c>
      <c r="H162" s="65">
        <v>0</v>
      </c>
      <c r="I162" s="65">
        <v>6</v>
      </c>
      <c r="J162" s="66"/>
    </row>
    <row r="163" s="1" customFormat="1" spans="1:10">
      <c r="A163" s="64" t="s">
        <v>2716</v>
      </c>
      <c r="B163" s="13">
        <f t="shared" si="3"/>
        <v>13782</v>
      </c>
      <c r="C163" s="65">
        <v>13457</v>
      </c>
      <c r="D163" s="65">
        <v>325</v>
      </c>
      <c r="E163" s="65">
        <v>0</v>
      </c>
      <c r="F163" s="65">
        <v>0</v>
      </c>
      <c r="G163" s="65">
        <v>0</v>
      </c>
      <c r="H163" s="65">
        <v>0</v>
      </c>
      <c r="I163" s="65">
        <v>0</v>
      </c>
      <c r="J163" s="66"/>
    </row>
    <row r="164" s="1" customFormat="1" spans="1:10">
      <c r="A164" s="64" t="s">
        <v>2717</v>
      </c>
      <c r="B164" s="13">
        <f t="shared" si="3"/>
        <v>133</v>
      </c>
      <c r="C164" s="65">
        <v>133</v>
      </c>
      <c r="D164" s="65">
        <v>0</v>
      </c>
      <c r="E164" s="65">
        <v>0</v>
      </c>
      <c r="F164" s="65">
        <v>0</v>
      </c>
      <c r="G164" s="65">
        <v>0</v>
      </c>
      <c r="H164" s="65">
        <v>0</v>
      </c>
      <c r="I164" s="65">
        <v>0</v>
      </c>
      <c r="J164" s="66"/>
    </row>
    <row r="165" s="1" customFormat="1" spans="1:10">
      <c r="A165" s="64" t="s">
        <v>2718</v>
      </c>
      <c r="B165" s="13">
        <f t="shared" si="3"/>
        <v>7765</v>
      </c>
      <c r="C165" s="65">
        <v>7524</v>
      </c>
      <c r="D165" s="65">
        <v>236</v>
      </c>
      <c r="E165" s="65">
        <v>0</v>
      </c>
      <c r="F165" s="65">
        <v>0</v>
      </c>
      <c r="G165" s="65">
        <v>0</v>
      </c>
      <c r="H165" s="65">
        <v>0</v>
      </c>
      <c r="I165" s="65">
        <v>5</v>
      </c>
      <c r="J165" s="66"/>
    </row>
    <row r="166" s="1" customFormat="1" spans="1:10">
      <c r="A166" s="64" t="s">
        <v>2719</v>
      </c>
      <c r="B166" s="13">
        <f t="shared" si="3"/>
        <v>420</v>
      </c>
      <c r="C166" s="65">
        <v>420</v>
      </c>
      <c r="D166" s="65">
        <v>0</v>
      </c>
      <c r="E166" s="65">
        <v>0</v>
      </c>
      <c r="F166" s="65">
        <v>0</v>
      </c>
      <c r="G166" s="65">
        <v>0</v>
      </c>
      <c r="H166" s="65">
        <v>0</v>
      </c>
      <c r="I166" s="65">
        <v>0</v>
      </c>
      <c r="J166" s="66"/>
    </row>
    <row r="167" s="1" customFormat="1" spans="1:10">
      <c r="A167" s="64" t="s">
        <v>2720</v>
      </c>
      <c r="B167" s="13">
        <f t="shared" si="3"/>
        <v>144</v>
      </c>
      <c r="C167" s="65">
        <v>136</v>
      </c>
      <c r="D167" s="65">
        <v>0</v>
      </c>
      <c r="E167" s="65">
        <v>0</v>
      </c>
      <c r="F167" s="65">
        <v>0</v>
      </c>
      <c r="G167" s="65">
        <v>0</v>
      </c>
      <c r="H167" s="65">
        <v>0</v>
      </c>
      <c r="I167" s="65">
        <v>8</v>
      </c>
      <c r="J167" s="66"/>
    </row>
    <row r="168" s="1" customFormat="1" spans="1:10">
      <c r="A168" s="64" t="s">
        <v>2721</v>
      </c>
      <c r="B168" s="13">
        <f t="shared" si="3"/>
        <v>603</v>
      </c>
      <c r="C168" s="65">
        <v>603</v>
      </c>
      <c r="D168" s="65">
        <v>0</v>
      </c>
      <c r="E168" s="65">
        <v>0</v>
      </c>
      <c r="F168" s="65">
        <v>0</v>
      </c>
      <c r="G168" s="65">
        <v>0</v>
      </c>
      <c r="H168" s="65">
        <v>0</v>
      </c>
      <c r="I168" s="65">
        <v>0</v>
      </c>
      <c r="J168" s="66"/>
    </row>
    <row r="169" s="1" customFormat="1" spans="1:10">
      <c r="A169" s="64" t="s">
        <v>2722</v>
      </c>
      <c r="B169" s="13">
        <f t="shared" si="3"/>
        <v>4443</v>
      </c>
      <c r="C169" s="65">
        <v>4110</v>
      </c>
      <c r="D169" s="65">
        <v>260</v>
      </c>
      <c r="E169" s="65">
        <v>0</v>
      </c>
      <c r="F169" s="65">
        <v>0</v>
      </c>
      <c r="G169" s="65">
        <v>0</v>
      </c>
      <c r="H169" s="65">
        <v>0</v>
      </c>
      <c r="I169" s="65">
        <v>73</v>
      </c>
      <c r="J169" s="66"/>
    </row>
    <row r="170" s="1" customFormat="1" spans="1:10">
      <c r="A170" s="64" t="s">
        <v>2723</v>
      </c>
      <c r="B170" s="13">
        <f t="shared" si="3"/>
        <v>122</v>
      </c>
      <c r="C170" s="65">
        <v>122</v>
      </c>
      <c r="D170" s="65">
        <v>0</v>
      </c>
      <c r="E170" s="65">
        <v>0</v>
      </c>
      <c r="F170" s="65">
        <v>0</v>
      </c>
      <c r="G170" s="65">
        <v>0</v>
      </c>
      <c r="H170" s="65">
        <v>0</v>
      </c>
      <c r="I170" s="65">
        <v>0</v>
      </c>
      <c r="J170" s="66"/>
    </row>
    <row r="171" s="1" customFormat="1" spans="1:10">
      <c r="A171" s="64" t="s">
        <v>2724</v>
      </c>
      <c r="B171" s="13">
        <f t="shared" si="3"/>
        <v>62</v>
      </c>
      <c r="C171" s="65">
        <v>62</v>
      </c>
      <c r="D171" s="65">
        <v>0</v>
      </c>
      <c r="E171" s="65">
        <v>0</v>
      </c>
      <c r="F171" s="65">
        <v>0</v>
      </c>
      <c r="G171" s="65">
        <v>0</v>
      </c>
      <c r="H171" s="65">
        <v>0</v>
      </c>
      <c r="I171" s="65">
        <v>0</v>
      </c>
      <c r="J171" s="66"/>
    </row>
    <row r="172" s="1" customFormat="1" spans="1:10">
      <c r="A172" s="64" t="s">
        <v>2725</v>
      </c>
      <c r="B172" s="13">
        <f t="shared" si="3"/>
        <v>133</v>
      </c>
      <c r="C172" s="65">
        <v>133</v>
      </c>
      <c r="D172" s="65">
        <v>0</v>
      </c>
      <c r="E172" s="65">
        <v>0</v>
      </c>
      <c r="F172" s="65">
        <v>0</v>
      </c>
      <c r="G172" s="65">
        <v>0</v>
      </c>
      <c r="H172" s="65">
        <v>0</v>
      </c>
      <c r="I172" s="65">
        <v>0</v>
      </c>
      <c r="J172" s="66"/>
    </row>
    <row r="173" s="1" customFormat="1" spans="1:10">
      <c r="A173" s="64" t="s">
        <v>2726</v>
      </c>
      <c r="B173" s="13">
        <f t="shared" si="3"/>
        <v>3730</v>
      </c>
      <c r="C173" s="65">
        <v>3666</v>
      </c>
      <c r="D173" s="65">
        <v>60</v>
      </c>
      <c r="E173" s="65">
        <v>0</v>
      </c>
      <c r="F173" s="65">
        <v>0</v>
      </c>
      <c r="G173" s="65">
        <v>0</v>
      </c>
      <c r="H173" s="65">
        <v>0</v>
      </c>
      <c r="I173" s="65">
        <v>4</v>
      </c>
      <c r="J173" s="66"/>
    </row>
    <row r="174" s="1" customFormat="1" spans="1:10">
      <c r="A174" s="64" t="s">
        <v>2727</v>
      </c>
      <c r="B174" s="13">
        <f t="shared" si="3"/>
        <v>140</v>
      </c>
      <c r="C174" s="65">
        <v>140</v>
      </c>
      <c r="D174" s="65">
        <v>0</v>
      </c>
      <c r="E174" s="65">
        <v>0</v>
      </c>
      <c r="F174" s="65">
        <v>0</v>
      </c>
      <c r="G174" s="65">
        <v>0</v>
      </c>
      <c r="H174" s="65">
        <v>0</v>
      </c>
      <c r="I174" s="65">
        <v>0</v>
      </c>
      <c r="J174" s="66"/>
    </row>
    <row r="175" s="1" customFormat="1" spans="1:10">
      <c r="A175" s="64" t="s">
        <v>2728</v>
      </c>
      <c r="B175" s="13">
        <f t="shared" si="3"/>
        <v>52</v>
      </c>
      <c r="C175" s="65">
        <v>52</v>
      </c>
      <c r="D175" s="65">
        <v>0</v>
      </c>
      <c r="E175" s="65">
        <v>0</v>
      </c>
      <c r="F175" s="65">
        <v>0</v>
      </c>
      <c r="G175" s="65">
        <v>0</v>
      </c>
      <c r="H175" s="65">
        <v>0</v>
      </c>
      <c r="I175" s="65">
        <v>0</v>
      </c>
      <c r="J175" s="66"/>
    </row>
    <row r="176" s="1" customFormat="1" spans="1:10">
      <c r="A176" s="64" t="s">
        <v>2729</v>
      </c>
      <c r="B176" s="13">
        <f t="shared" si="3"/>
        <v>113</v>
      </c>
      <c r="C176" s="65">
        <v>113</v>
      </c>
      <c r="D176" s="65">
        <v>0</v>
      </c>
      <c r="E176" s="65">
        <v>0</v>
      </c>
      <c r="F176" s="65">
        <v>0</v>
      </c>
      <c r="G176" s="65">
        <v>0</v>
      </c>
      <c r="H176" s="65">
        <v>0</v>
      </c>
      <c r="I176" s="65">
        <v>0</v>
      </c>
      <c r="J176" s="66"/>
    </row>
    <row r="177" s="1" customFormat="1" spans="1:10">
      <c r="A177" s="64" t="s">
        <v>2730</v>
      </c>
      <c r="B177" s="13">
        <f t="shared" si="3"/>
        <v>152</v>
      </c>
      <c r="C177" s="65">
        <v>152</v>
      </c>
      <c r="D177" s="65">
        <v>0</v>
      </c>
      <c r="E177" s="65">
        <v>0</v>
      </c>
      <c r="F177" s="65">
        <v>0</v>
      </c>
      <c r="G177" s="65">
        <v>0</v>
      </c>
      <c r="H177" s="65">
        <v>0</v>
      </c>
      <c r="I177" s="65">
        <v>0</v>
      </c>
      <c r="J177" s="66"/>
    </row>
    <row r="178" s="1" customFormat="1" spans="1:10">
      <c r="A178" s="64" t="s">
        <v>2731</v>
      </c>
      <c r="B178" s="13">
        <f t="shared" si="3"/>
        <v>47</v>
      </c>
      <c r="C178" s="65">
        <v>46</v>
      </c>
      <c r="D178" s="65">
        <v>0</v>
      </c>
      <c r="E178" s="65">
        <v>0</v>
      </c>
      <c r="F178" s="65">
        <v>0</v>
      </c>
      <c r="G178" s="65">
        <v>0</v>
      </c>
      <c r="H178" s="65">
        <v>0</v>
      </c>
      <c r="I178" s="65">
        <v>1</v>
      </c>
      <c r="J178" s="66"/>
    </row>
    <row r="179" s="1" customFormat="1" spans="1:10">
      <c r="A179" s="64" t="s">
        <v>2732</v>
      </c>
      <c r="B179" s="13">
        <f t="shared" si="3"/>
        <v>4300</v>
      </c>
      <c r="C179" s="65">
        <v>4101</v>
      </c>
      <c r="D179" s="65">
        <v>198</v>
      </c>
      <c r="E179" s="65">
        <v>0</v>
      </c>
      <c r="F179" s="65">
        <v>0</v>
      </c>
      <c r="G179" s="65">
        <v>0</v>
      </c>
      <c r="H179" s="65">
        <v>0</v>
      </c>
      <c r="I179" s="65">
        <v>1</v>
      </c>
      <c r="J179" s="66"/>
    </row>
    <row r="180" s="1" customFormat="1" spans="1:10">
      <c r="A180" s="64" t="s">
        <v>2733</v>
      </c>
      <c r="B180" s="13">
        <f t="shared" si="3"/>
        <v>158</v>
      </c>
      <c r="C180" s="65">
        <v>158</v>
      </c>
      <c r="D180" s="65">
        <v>0</v>
      </c>
      <c r="E180" s="65">
        <v>0</v>
      </c>
      <c r="F180" s="65">
        <v>0</v>
      </c>
      <c r="G180" s="65">
        <v>0</v>
      </c>
      <c r="H180" s="65">
        <v>0</v>
      </c>
      <c r="I180" s="65">
        <v>0</v>
      </c>
      <c r="J180" s="66"/>
    </row>
    <row r="181" s="1" customFormat="1" spans="1:10">
      <c r="A181" s="64" t="s">
        <v>2734</v>
      </c>
      <c r="B181" s="13">
        <f t="shared" si="3"/>
        <v>4830</v>
      </c>
      <c r="C181" s="65">
        <v>4656</v>
      </c>
      <c r="D181" s="65">
        <v>133</v>
      </c>
      <c r="E181" s="65">
        <v>0</v>
      </c>
      <c r="F181" s="65">
        <v>0</v>
      </c>
      <c r="G181" s="65">
        <v>0</v>
      </c>
      <c r="H181" s="65">
        <v>0</v>
      </c>
      <c r="I181" s="65">
        <v>41</v>
      </c>
      <c r="J181" s="66"/>
    </row>
    <row r="182" s="1" customFormat="1" spans="1:10">
      <c r="A182" s="64" t="s">
        <v>2735</v>
      </c>
      <c r="B182" s="13">
        <f t="shared" si="3"/>
        <v>177</v>
      </c>
      <c r="C182" s="65">
        <v>177</v>
      </c>
      <c r="D182" s="65">
        <v>0</v>
      </c>
      <c r="E182" s="65">
        <v>0</v>
      </c>
      <c r="F182" s="65">
        <v>0</v>
      </c>
      <c r="G182" s="65">
        <v>0</v>
      </c>
      <c r="H182" s="65">
        <v>0</v>
      </c>
      <c r="I182" s="65">
        <v>0</v>
      </c>
      <c r="J182" s="66"/>
    </row>
    <row r="183" s="1" customFormat="1" spans="1:10">
      <c r="A183" s="64" t="s">
        <v>2736</v>
      </c>
      <c r="B183" s="13">
        <f t="shared" si="3"/>
        <v>77</v>
      </c>
      <c r="C183" s="65">
        <v>77</v>
      </c>
      <c r="D183" s="65">
        <v>0</v>
      </c>
      <c r="E183" s="65">
        <v>0</v>
      </c>
      <c r="F183" s="65">
        <v>0</v>
      </c>
      <c r="G183" s="65">
        <v>0</v>
      </c>
      <c r="H183" s="65">
        <v>0</v>
      </c>
      <c r="I183" s="65">
        <v>0</v>
      </c>
      <c r="J183" s="66"/>
    </row>
    <row r="184" s="1" customFormat="1" spans="1:10">
      <c r="A184" s="64" t="s">
        <v>2737</v>
      </c>
      <c r="B184" s="13">
        <f t="shared" si="3"/>
        <v>95</v>
      </c>
      <c r="C184" s="65">
        <v>95</v>
      </c>
      <c r="D184" s="65">
        <v>0</v>
      </c>
      <c r="E184" s="65">
        <v>0</v>
      </c>
      <c r="F184" s="65">
        <v>0</v>
      </c>
      <c r="G184" s="65">
        <v>0</v>
      </c>
      <c r="H184" s="65">
        <v>0</v>
      </c>
      <c r="I184" s="65">
        <v>0</v>
      </c>
      <c r="J184" s="66"/>
    </row>
    <row r="185" s="1" customFormat="1" spans="1:10">
      <c r="A185" s="64" t="s">
        <v>2738</v>
      </c>
      <c r="B185" s="13">
        <f t="shared" si="3"/>
        <v>4101</v>
      </c>
      <c r="C185" s="65">
        <v>3971</v>
      </c>
      <c r="D185" s="65">
        <v>106</v>
      </c>
      <c r="E185" s="65">
        <v>0</v>
      </c>
      <c r="F185" s="65">
        <v>0</v>
      </c>
      <c r="G185" s="65">
        <v>0</v>
      </c>
      <c r="H185" s="65">
        <v>0</v>
      </c>
      <c r="I185" s="65">
        <v>24</v>
      </c>
      <c r="J185" s="66"/>
    </row>
    <row r="186" s="1" customFormat="1" spans="1:10">
      <c r="A186" s="64" t="s">
        <v>2739</v>
      </c>
      <c r="B186" s="13">
        <f t="shared" si="3"/>
        <v>80</v>
      </c>
      <c r="C186" s="65">
        <v>80</v>
      </c>
      <c r="D186" s="65">
        <v>0</v>
      </c>
      <c r="E186" s="65">
        <v>0</v>
      </c>
      <c r="F186" s="65">
        <v>0</v>
      </c>
      <c r="G186" s="65">
        <v>0</v>
      </c>
      <c r="H186" s="65">
        <v>0</v>
      </c>
      <c r="I186" s="65">
        <v>0</v>
      </c>
      <c r="J186" s="66"/>
    </row>
    <row r="187" s="1" customFormat="1" spans="1:10">
      <c r="A187" s="64" t="s">
        <v>2740</v>
      </c>
      <c r="B187" s="13">
        <f t="shared" si="3"/>
        <v>140</v>
      </c>
      <c r="C187" s="65">
        <v>140</v>
      </c>
      <c r="D187" s="65">
        <v>0</v>
      </c>
      <c r="E187" s="65">
        <v>0</v>
      </c>
      <c r="F187" s="65">
        <v>0</v>
      </c>
      <c r="G187" s="65">
        <v>0</v>
      </c>
      <c r="H187" s="65">
        <v>0</v>
      </c>
      <c r="I187" s="65">
        <v>0</v>
      </c>
      <c r="J187" s="66"/>
    </row>
    <row r="188" s="1" customFormat="1" spans="1:10">
      <c r="A188" s="64" t="s">
        <v>2741</v>
      </c>
      <c r="B188" s="13">
        <f t="shared" si="3"/>
        <v>123</v>
      </c>
      <c r="C188" s="65">
        <v>123</v>
      </c>
      <c r="D188" s="65">
        <v>0</v>
      </c>
      <c r="E188" s="65">
        <v>0</v>
      </c>
      <c r="F188" s="65">
        <v>0</v>
      </c>
      <c r="G188" s="65">
        <v>0</v>
      </c>
      <c r="H188" s="65">
        <v>0</v>
      </c>
      <c r="I188" s="65">
        <v>0</v>
      </c>
      <c r="J188" s="66"/>
    </row>
    <row r="189" s="1" customFormat="1" spans="1:10">
      <c r="A189" s="64" t="s">
        <v>2742</v>
      </c>
      <c r="B189" s="13">
        <f t="shared" si="3"/>
        <v>4659</v>
      </c>
      <c r="C189" s="65">
        <v>4309</v>
      </c>
      <c r="D189" s="65">
        <v>348</v>
      </c>
      <c r="E189" s="65">
        <v>0</v>
      </c>
      <c r="F189" s="65">
        <v>0</v>
      </c>
      <c r="G189" s="65">
        <v>0</v>
      </c>
      <c r="H189" s="65">
        <v>0</v>
      </c>
      <c r="I189" s="65">
        <v>2</v>
      </c>
      <c r="J189" s="66"/>
    </row>
    <row r="190" s="1" customFormat="1" spans="1:10">
      <c r="A190" s="64" t="s">
        <v>2743</v>
      </c>
      <c r="B190" s="13">
        <f t="shared" si="3"/>
        <v>85</v>
      </c>
      <c r="C190" s="65">
        <v>85</v>
      </c>
      <c r="D190" s="65">
        <v>0</v>
      </c>
      <c r="E190" s="65">
        <v>0</v>
      </c>
      <c r="F190" s="65">
        <v>0</v>
      </c>
      <c r="G190" s="65">
        <v>0</v>
      </c>
      <c r="H190" s="65">
        <v>0</v>
      </c>
      <c r="I190" s="65">
        <v>0</v>
      </c>
      <c r="J190" s="66"/>
    </row>
    <row r="191" s="1" customFormat="1" spans="1:10">
      <c r="A191" s="64" t="s">
        <v>2744</v>
      </c>
      <c r="B191" s="13">
        <f t="shared" si="3"/>
        <v>179</v>
      </c>
      <c r="C191" s="65">
        <v>179</v>
      </c>
      <c r="D191" s="65">
        <v>0</v>
      </c>
      <c r="E191" s="65">
        <v>0</v>
      </c>
      <c r="F191" s="65">
        <v>0</v>
      </c>
      <c r="G191" s="65">
        <v>0</v>
      </c>
      <c r="H191" s="65">
        <v>0</v>
      </c>
      <c r="I191" s="65">
        <v>0</v>
      </c>
      <c r="J191" s="66"/>
    </row>
    <row r="192" s="1" customFormat="1" spans="1:10">
      <c r="A192" s="64" t="s">
        <v>2745</v>
      </c>
      <c r="B192" s="13">
        <f t="shared" si="3"/>
        <v>152</v>
      </c>
      <c r="C192" s="65">
        <v>152</v>
      </c>
      <c r="D192" s="65">
        <v>0</v>
      </c>
      <c r="E192" s="65">
        <v>0</v>
      </c>
      <c r="F192" s="65">
        <v>0</v>
      </c>
      <c r="G192" s="65">
        <v>0</v>
      </c>
      <c r="H192" s="65">
        <v>0</v>
      </c>
      <c r="I192" s="65">
        <v>0</v>
      </c>
      <c r="J192" s="66"/>
    </row>
    <row r="193" s="1" customFormat="1" spans="1:10">
      <c r="A193" s="64" t="s">
        <v>2746</v>
      </c>
      <c r="B193" s="13">
        <f t="shared" si="3"/>
        <v>4901</v>
      </c>
      <c r="C193" s="65">
        <v>4529</v>
      </c>
      <c r="D193" s="65">
        <v>371</v>
      </c>
      <c r="E193" s="65">
        <v>0</v>
      </c>
      <c r="F193" s="65">
        <v>0</v>
      </c>
      <c r="G193" s="65">
        <v>0</v>
      </c>
      <c r="H193" s="65">
        <v>0</v>
      </c>
      <c r="I193" s="65">
        <v>1</v>
      </c>
      <c r="J193" s="66"/>
    </row>
    <row r="194" s="1" customFormat="1" spans="1:10">
      <c r="A194" s="64" t="s">
        <v>2747</v>
      </c>
      <c r="B194" s="13">
        <f t="shared" si="3"/>
        <v>108</v>
      </c>
      <c r="C194" s="65">
        <v>108</v>
      </c>
      <c r="D194" s="65">
        <v>0</v>
      </c>
      <c r="E194" s="65">
        <v>0</v>
      </c>
      <c r="F194" s="65">
        <v>0</v>
      </c>
      <c r="G194" s="65">
        <v>0</v>
      </c>
      <c r="H194" s="65">
        <v>0</v>
      </c>
      <c r="I194" s="65">
        <v>0</v>
      </c>
      <c r="J194" s="66"/>
    </row>
    <row r="195" s="1" customFormat="1" spans="1:10">
      <c r="A195" s="64" t="s">
        <v>2748</v>
      </c>
      <c r="B195" s="13">
        <f t="shared" si="3"/>
        <v>179</v>
      </c>
      <c r="C195" s="65">
        <v>179</v>
      </c>
      <c r="D195" s="65">
        <v>0</v>
      </c>
      <c r="E195" s="65">
        <v>0</v>
      </c>
      <c r="F195" s="65">
        <v>0</v>
      </c>
      <c r="G195" s="65">
        <v>0</v>
      </c>
      <c r="H195" s="65">
        <v>0</v>
      </c>
      <c r="I195" s="65">
        <v>0</v>
      </c>
      <c r="J195" s="66"/>
    </row>
    <row r="196" s="1" customFormat="1" spans="1:10">
      <c r="A196" s="64" t="s">
        <v>2749</v>
      </c>
      <c r="B196" s="13">
        <f t="shared" si="3"/>
        <v>120</v>
      </c>
      <c r="C196" s="65">
        <v>120</v>
      </c>
      <c r="D196" s="65">
        <v>0</v>
      </c>
      <c r="E196" s="65">
        <v>0</v>
      </c>
      <c r="F196" s="65">
        <v>0</v>
      </c>
      <c r="G196" s="65">
        <v>0</v>
      </c>
      <c r="H196" s="65">
        <v>0</v>
      </c>
      <c r="I196" s="65">
        <v>0</v>
      </c>
      <c r="J196" s="66"/>
    </row>
    <row r="197" s="1" customFormat="1" spans="1:10">
      <c r="A197" s="64" t="s">
        <v>2750</v>
      </c>
      <c r="B197" s="13">
        <f t="shared" si="3"/>
        <v>4863</v>
      </c>
      <c r="C197" s="65">
        <v>4513</v>
      </c>
      <c r="D197" s="65">
        <v>349</v>
      </c>
      <c r="E197" s="65">
        <v>0</v>
      </c>
      <c r="F197" s="65">
        <v>0</v>
      </c>
      <c r="G197" s="65">
        <v>0</v>
      </c>
      <c r="H197" s="65">
        <v>0</v>
      </c>
      <c r="I197" s="65">
        <v>1</v>
      </c>
      <c r="J197" s="66"/>
    </row>
    <row r="198" s="1" customFormat="1" spans="1:10">
      <c r="A198" s="64" t="s">
        <v>2751</v>
      </c>
      <c r="B198" s="13">
        <f t="shared" si="3"/>
        <v>169</v>
      </c>
      <c r="C198" s="65">
        <v>169</v>
      </c>
      <c r="D198" s="65">
        <v>0</v>
      </c>
      <c r="E198" s="65">
        <v>0</v>
      </c>
      <c r="F198" s="65">
        <v>0</v>
      </c>
      <c r="G198" s="65">
        <v>0</v>
      </c>
      <c r="H198" s="65">
        <v>0</v>
      </c>
      <c r="I198" s="65">
        <v>0</v>
      </c>
      <c r="J198" s="66"/>
    </row>
    <row r="199" s="1" customFormat="1" spans="1:10">
      <c r="A199" s="64" t="s">
        <v>2752</v>
      </c>
      <c r="B199" s="13">
        <f t="shared" ref="B199:B212" si="4">SUM(C199:I199)</f>
        <v>64</v>
      </c>
      <c r="C199" s="65">
        <v>63</v>
      </c>
      <c r="D199" s="65">
        <v>0</v>
      </c>
      <c r="E199" s="65">
        <v>0</v>
      </c>
      <c r="F199" s="65">
        <v>0</v>
      </c>
      <c r="G199" s="65">
        <v>0</v>
      </c>
      <c r="H199" s="65">
        <v>0</v>
      </c>
      <c r="I199" s="65">
        <v>1</v>
      </c>
      <c r="J199" s="66"/>
    </row>
    <row r="200" s="1" customFormat="1" spans="1:10">
      <c r="A200" s="64" t="s">
        <v>2753</v>
      </c>
      <c r="B200" s="13">
        <f t="shared" si="4"/>
        <v>147</v>
      </c>
      <c r="C200" s="65">
        <v>147</v>
      </c>
      <c r="D200" s="65">
        <v>0</v>
      </c>
      <c r="E200" s="65">
        <v>0</v>
      </c>
      <c r="F200" s="65">
        <v>0</v>
      </c>
      <c r="G200" s="65">
        <v>0</v>
      </c>
      <c r="H200" s="65">
        <v>0</v>
      </c>
      <c r="I200" s="65">
        <v>0</v>
      </c>
      <c r="J200" s="66"/>
    </row>
    <row r="201" s="1" customFormat="1" spans="1:10">
      <c r="A201" s="64" t="s">
        <v>2754</v>
      </c>
      <c r="B201" s="13">
        <f t="shared" si="4"/>
        <v>3615</v>
      </c>
      <c r="C201" s="65">
        <v>3531</v>
      </c>
      <c r="D201" s="65">
        <v>83</v>
      </c>
      <c r="E201" s="65">
        <v>0</v>
      </c>
      <c r="F201" s="65">
        <v>0</v>
      </c>
      <c r="G201" s="65">
        <v>0</v>
      </c>
      <c r="H201" s="65">
        <v>0</v>
      </c>
      <c r="I201" s="65">
        <v>1</v>
      </c>
      <c r="J201" s="66"/>
    </row>
    <row r="202" s="1" customFormat="1" spans="1:10">
      <c r="A202" s="64" t="s">
        <v>2755</v>
      </c>
      <c r="B202" s="13">
        <f t="shared" si="4"/>
        <v>174</v>
      </c>
      <c r="C202" s="65">
        <v>174</v>
      </c>
      <c r="D202" s="65">
        <v>0</v>
      </c>
      <c r="E202" s="65">
        <v>0</v>
      </c>
      <c r="F202" s="65">
        <v>0</v>
      </c>
      <c r="G202" s="65">
        <v>0</v>
      </c>
      <c r="H202" s="65">
        <v>0</v>
      </c>
      <c r="I202" s="65">
        <v>0</v>
      </c>
      <c r="J202" s="66"/>
    </row>
    <row r="203" s="1" customFormat="1" spans="1:10">
      <c r="A203" s="64" t="s">
        <v>2756</v>
      </c>
      <c r="B203" s="13">
        <f t="shared" si="4"/>
        <v>47</v>
      </c>
      <c r="C203" s="65">
        <v>47</v>
      </c>
      <c r="D203" s="65">
        <v>0</v>
      </c>
      <c r="E203" s="65">
        <v>0</v>
      </c>
      <c r="F203" s="65">
        <v>0</v>
      </c>
      <c r="G203" s="65">
        <v>0</v>
      </c>
      <c r="H203" s="65">
        <v>0</v>
      </c>
      <c r="I203" s="65">
        <v>0</v>
      </c>
      <c r="J203" s="66"/>
    </row>
    <row r="204" s="1" customFormat="1" spans="1:10">
      <c r="A204" s="64" t="s">
        <v>2757</v>
      </c>
      <c r="B204" s="13">
        <f t="shared" si="4"/>
        <v>189</v>
      </c>
      <c r="C204" s="65">
        <v>189</v>
      </c>
      <c r="D204" s="65">
        <v>0</v>
      </c>
      <c r="E204" s="65">
        <v>0</v>
      </c>
      <c r="F204" s="65">
        <v>0</v>
      </c>
      <c r="G204" s="65">
        <v>0</v>
      </c>
      <c r="H204" s="65">
        <v>0</v>
      </c>
      <c r="I204" s="65">
        <v>0</v>
      </c>
      <c r="J204" s="66"/>
    </row>
    <row r="205" s="1" customFormat="1" spans="1:10">
      <c r="A205" s="64" t="s">
        <v>2758</v>
      </c>
      <c r="B205" s="13">
        <f t="shared" si="4"/>
        <v>1524</v>
      </c>
      <c r="C205" s="65">
        <v>1515</v>
      </c>
      <c r="D205" s="65">
        <v>0</v>
      </c>
      <c r="E205" s="65">
        <v>0</v>
      </c>
      <c r="F205" s="65">
        <v>0</v>
      </c>
      <c r="G205" s="65">
        <v>0</v>
      </c>
      <c r="H205" s="65">
        <v>0</v>
      </c>
      <c r="I205" s="65">
        <v>9</v>
      </c>
      <c r="J205" s="66"/>
    </row>
    <row r="206" s="1" customFormat="1" spans="1:10">
      <c r="A206" s="64" t="s">
        <v>2759</v>
      </c>
      <c r="B206" s="13">
        <f t="shared" si="4"/>
        <v>39</v>
      </c>
      <c r="C206" s="65">
        <v>39</v>
      </c>
      <c r="D206" s="65">
        <v>0</v>
      </c>
      <c r="E206" s="65">
        <v>0</v>
      </c>
      <c r="F206" s="65">
        <v>0</v>
      </c>
      <c r="G206" s="65">
        <v>0</v>
      </c>
      <c r="H206" s="65">
        <v>0</v>
      </c>
      <c r="I206" s="65">
        <v>0</v>
      </c>
      <c r="J206" s="66"/>
    </row>
    <row r="207" spans="1:9">
      <c r="A207" s="64" t="s">
        <v>2760</v>
      </c>
      <c r="B207" s="13">
        <f t="shared" si="4"/>
        <v>3321</v>
      </c>
      <c r="C207" s="65">
        <v>3319</v>
      </c>
      <c r="D207" s="65">
        <v>0</v>
      </c>
      <c r="E207" s="65">
        <v>0</v>
      </c>
      <c r="F207" s="65">
        <v>0</v>
      </c>
      <c r="G207" s="65">
        <v>0</v>
      </c>
      <c r="H207" s="65">
        <v>0</v>
      </c>
      <c r="I207" s="65">
        <v>2</v>
      </c>
    </row>
    <row r="208" spans="1:9">
      <c r="A208" s="64" t="s">
        <v>2761</v>
      </c>
      <c r="B208" s="13">
        <f t="shared" si="4"/>
        <v>17</v>
      </c>
      <c r="C208" s="65">
        <v>0</v>
      </c>
      <c r="D208" s="65">
        <v>0</v>
      </c>
      <c r="E208" s="65">
        <v>0</v>
      </c>
      <c r="F208" s="65">
        <v>17</v>
      </c>
      <c r="G208" s="65">
        <v>0</v>
      </c>
      <c r="H208" s="65">
        <v>0</v>
      </c>
      <c r="I208" s="65">
        <v>0</v>
      </c>
    </row>
    <row r="209" spans="1:9">
      <c r="A209" s="64" t="s">
        <v>2762</v>
      </c>
      <c r="B209" s="13">
        <f t="shared" si="4"/>
        <v>41</v>
      </c>
      <c r="C209" s="65">
        <v>41</v>
      </c>
      <c r="D209" s="65">
        <v>0</v>
      </c>
      <c r="E209" s="65">
        <v>0</v>
      </c>
      <c r="F209" s="65">
        <v>0</v>
      </c>
      <c r="G209" s="65">
        <v>0</v>
      </c>
      <c r="H209" s="65">
        <v>0</v>
      </c>
      <c r="I209" s="65">
        <v>0</v>
      </c>
    </row>
    <row r="210" spans="1:9">
      <c r="A210" s="64" t="s">
        <v>2763</v>
      </c>
      <c r="B210" s="13">
        <f t="shared" si="4"/>
        <v>33</v>
      </c>
      <c r="C210" s="65">
        <v>33</v>
      </c>
      <c r="D210" s="65">
        <v>0</v>
      </c>
      <c r="E210" s="65">
        <v>0</v>
      </c>
      <c r="F210" s="65">
        <v>0</v>
      </c>
      <c r="G210" s="65">
        <v>0</v>
      </c>
      <c r="H210" s="65">
        <v>0</v>
      </c>
      <c r="I210" s="65">
        <v>0</v>
      </c>
    </row>
    <row r="211" spans="1:9">
      <c r="A211" s="64" t="s">
        <v>2764</v>
      </c>
      <c r="B211" s="13">
        <f t="shared" si="4"/>
        <v>6654</v>
      </c>
      <c r="C211" s="65">
        <v>6653</v>
      </c>
      <c r="D211" s="65">
        <v>0</v>
      </c>
      <c r="E211" s="65">
        <v>0</v>
      </c>
      <c r="F211" s="65">
        <v>0</v>
      </c>
      <c r="G211" s="65">
        <v>0</v>
      </c>
      <c r="H211" s="65">
        <v>0</v>
      </c>
      <c r="I211" s="65">
        <v>1</v>
      </c>
    </row>
    <row r="212" spans="1:9">
      <c r="A212" s="64" t="s">
        <v>2765</v>
      </c>
      <c r="B212" s="13">
        <f t="shared" si="4"/>
        <v>206</v>
      </c>
      <c r="C212" s="65">
        <v>206</v>
      </c>
      <c r="D212" s="65">
        <v>0</v>
      </c>
      <c r="E212" s="65">
        <v>0</v>
      </c>
      <c r="F212" s="65">
        <v>0</v>
      </c>
      <c r="G212" s="65">
        <v>0</v>
      </c>
      <c r="H212" s="65">
        <v>0</v>
      </c>
      <c r="I212" s="65">
        <v>0</v>
      </c>
    </row>
  </sheetData>
  <mergeCells count="2">
    <mergeCell ref="A2:H2"/>
    <mergeCell ref="G3:H3"/>
  </mergeCells>
  <pageMargins left="0.75" right="0.75" top="1" bottom="1" header="0.511805555555556" footer="0.511805555555556"/>
  <pageSetup paperSize="9" orientation="portrait"/>
  <headerFooter alignWithMargins="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2"/>
  <sheetViews>
    <sheetView workbookViewId="0">
      <selection activeCell="B3" sqref="B3:C3"/>
    </sheetView>
  </sheetViews>
  <sheetFormatPr defaultColWidth="10.6666666666667" defaultRowHeight="12.75" outlineLevelCol="6"/>
  <cols>
    <col min="1" max="1" width="54.5" style="1" customWidth="1"/>
    <col min="2" max="7" width="12.6666666666667" style="1" customWidth="1"/>
    <col min="8" max="16384" width="10.6666666666667" style="1"/>
  </cols>
  <sheetData>
    <row r="1" s="34" customFormat="1" ht="14.25" spans="1:1">
      <c r="A1" s="40" t="s">
        <v>2766</v>
      </c>
    </row>
    <row r="2" s="35" customFormat="1" ht="22.5" spans="1:7">
      <c r="A2" s="41" t="s">
        <v>2767</v>
      </c>
      <c r="B2" s="42"/>
      <c r="C2" s="42"/>
      <c r="D2" s="42"/>
      <c r="E2" s="42"/>
      <c r="F2" s="42"/>
      <c r="G2" s="42"/>
    </row>
    <row r="3" s="36" customFormat="1" ht="12" spans="1:7">
      <c r="A3" s="43"/>
      <c r="B3" s="44" t="s">
        <v>2416</v>
      </c>
      <c r="C3" s="44"/>
      <c r="D3" s="45"/>
      <c r="E3" s="43"/>
      <c r="F3" s="46" t="s">
        <v>2417</v>
      </c>
      <c r="G3" s="46"/>
    </row>
    <row r="4" s="37" customFormat="1" ht="29.25" customHeight="1" spans="1:7">
      <c r="A4" s="47" t="s">
        <v>2551</v>
      </c>
      <c r="B4" s="47" t="s">
        <v>2531</v>
      </c>
      <c r="C4" s="47" t="s">
        <v>2768</v>
      </c>
      <c r="D4" s="47" t="s">
        <v>2769</v>
      </c>
      <c r="E4" s="47" t="s">
        <v>2770</v>
      </c>
      <c r="F4" s="47" t="s">
        <v>2771</v>
      </c>
      <c r="G4" s="47" t="s">
        <v>2772</v>
      </c>
    </row>
    <row r="5" s="38" customFormat="1" ht="12" spans="1:7">
      <c r="A5" s="48" t="s">
        <v>2079</v>
      </c>
      <c r="B5" s="49">
        <f t="shared" ref="B5:B7" si="0">SUM(C5:G5)</f>
        <v>354304</v>
      </c>
      <c r="C5" s="50">
        <f t="shared" ref="C5:G5" si="1">SUM(C6:C212)</f>
        <v>108818</v>
      </c>
      <c r="D5" s="50">
        <f t="shared" si="1"/>
        <v>245486</v>
      </c>
      <c r="E5" s="50">
        <f t="shared" si="1"/>
        <v>0</v>
      </c>
      <c r="F5" s="50">
        <f t="shared" si="1"/>
        <v>0</v>
      </c>
      <c r="G5" s="50">
        <f t="shared" si="1"/>
        <v>0</v>
      </c>
    </row>
    <row r="6" s="39" customFormat="1" spans="1:7">
      <c r="A6" s="31" t="s">
        <v>2559</v>
      </c>
      <c r="B6" s="49">
        <f t="shared" si="0"/>
        <v>107</v>
      </c>
      <c r="C6" s="33">
        <v>94</v>
      </c>
      <c r="D6" s="33">
        <v>13</v>
      </c>
      <c r="E6" s="33">
        <v>0</v>
      </c>
      <c r="F6" s="33">
        <v>0</v>
      </c>
      <c r="G6" s="33">
        <v>0</v>
      </c>
    </row>
    <row r="7" s="39" customFormat="1" spans="1:7">
      <c r="A7" s="31" t="s">
        <v>2560</v>
      </c>
      <c r="B7" s="49">
        <f t="shared" si="0"/>
        <v>7675</v>
      </c>
      <c r="C7" s="33">
        <v>384</v>
      </c>
      <c r="D7" s="33">
        <v>7291</v>
      </c>
      <c r="E7" s="33">
        <v>0</v>
      </c>
      <c r="F7" s="33">
        <v>0</v>
      </c>
      <c r="G7" s="33">
        <v>0</v>
      </c>
    </row>
    <row r="8" s="39" customFormat="1" spans="1:7">
      <c r="A8" s="31" t="s">
        <v>2561</v>
      </c>
      <c r="B8" s="49">
        <f t="shared" ref="B8:B39" si="2">SUM(C8:G8)</f>
        <v>9826</v>
      </c>
      <c r="C8" s="33">
        <v>56</v>
      </c>
      <c r="D8" s="33">
        <v>9770</v>
      </c>
      <c r="E8" s="33">
        <v>0</v>
      </c>
      <c r="F8" s="33">
        <v>0</v>
      </c>
      <c r="G8" s="33">
        <v>0</v>
      </c>
    </row>
    <row r="9" s="39" customFormat="1" spans="1:7">
      <c r="A9" s="31" t="s">
        <v>2562</v>
      </c>
      <c r="B9" s="49">
        <f t="shared" si="2"/>
        <v>2135</v>
      </c>
      <c r="C9" s="33">
        <v>143</v>
      </c>
      <c r="D9" s="33">
        <v>1992</v>
      </c>
      <c r="E9" s="33">
        <v>0</v>
      </c>
      <c r="F9" s="33">
        <v>0</v>
      </c>
      <c r="G9" s="33">
        <v>0</v>
      </c>
    </row>
    <row r="10" s="39" customFormat="1" spans="1:7">
      <c r="A10" s="31" t="s">
        <v>2563</v>
      </c>
      <c r="B10" s="49">
        <f t="shared" si="2"/>
        <v>2249</v>
      </c>
      <c r="C10" s="33">
        <v>67</v>
      </c>
      <c r="D10" s="33">
        <v>2182</v>
      </c>
      <c r="E10" s="33">
        <v>0</v>
      </c>
      <c r="F10" s="33">
        <v>0</v>
      </c>
      <c r="G10" s="33">
        <v>0</v>
      </c>
    </row>
    <row r="11" s="39" customFormat="1" spans="1:7">
      <c r="A11" s="31" t="s">
        <v>2564</v>
      </c>
      <c r="B11" s="49">
        <f t="shared" si="2"/>
        <v>107</v>
      </c>
      <c r="C11" s="33">
        <v>96</v>
      </c>
      <c r="D11" s="33">
        <v>11</v>
      </c>
      <c r="E11" s="33">
        <v>0</v>
      </c>
      <c r="F11" s="33">
        <v>0</v>
      </c>
      <c r="G11" s="33">
        <v>0</v>
      </c>
    </row>
    <row r="12" s="39" customFormat="1" spans="1:7">
      <c r="A12" s="31" t="s">
        <v>2565</v>
      </c>
      <c r="B12" s="49">
        <f t="shared" si="2"/>
        <v>713</v>
      </c>
      <c r="C12" s="33">
        <v>273</v>
      </c>
      <c r="D12" s="33">
        <v>440</v>
      </c>
      <c r="E12" s="33">
        <v>0</v>
      </c>
      <c r="F12" s="33">
        <v>0</v>
      </c>
      <c r="G12" s="33">
        <v>0</v>
      </c>
    </row>
    <row r="13" s="39" customFormat="1" spans="1:7">
      <c r="A13" s="31" t="s">
        <v>2566</v>
      </c>
      <c r="B13" s="49">
        <f t="shared" si="2"/>
        <v>322</v>
      </c>
      <c r="C13" s="33">
        <v>41</v>
      </c>
      <c r="D13" s="33">
        <v>281</v>
      </c>
      <c r="E13" s="33">
        <v>0</v>
      </c>
      <c r="F13" s="33">
        <v>0</v>
      </c>
      <c r="G13" s="33">
        <v>0</v>
      </c>
    </row>
    <row r="14" s="39" customFormat="1" spans="1:7">
      <c r="A14" s="31" t="s">
        <v>2567</v>
      </c>
      <c r="B14" s="49">
        <f t="shared" si="2"/>
        <v>5004</v>
      </c>
      <c r="C14" s="33">
        <v>315</v>
      </c>
      <c r="D14" s="33">
        <v>4689</v>
      </c>
      <c r="E14" s="33">
        <v>0</v>
      </c>
      <c r="F14" s="33">
        <v>0</v>
      </c>
      <c r="G14" s="33">
        <v>0</v>
      </c>
    </row>
    <row r="15" s="39" customFormat="1" spans="1:7">
      <c r="A15" s="31" t="s">
        <v>2568</v>
      </c>
      <c r="B15" s="49">
        <f t="shared" si="2"/>
        <v>221</v>
      </c>
      <c r="C15" s="33">
        <v>156</v>
      </c>
      <c r="D15" s="33">
        <v>65</v>
      </c>
      <c r="E15" s="33">
        <v>0</v>
      </c>
      <c r="F15" s="33">
        <v>0</v>
      </c>
      <c r="G15" s="33">
        <v>0</v>
      </c>
    </row>
    <row r="16" s="39" customFormat="1" spans="1:7">
      <c r="A16" s="31" t="s">
        <v>2569</v>
      </c>
      <c r="B16" s="49">
        <f t="shared" si="2"/>
        <v>317</v>
      </c>
      <c r="C16" s="33">
        <v>296</v>
      </c>
      <c r="D16" s="33">
        <v>21</v>
      </c>
      <c r="E16" s="33">
        <v>0</v>
      </c>
      <c r="F16" s="33">
        <v>0</v>
      </c>
      <c r="G16" s="33">
        <v>0</v>
      </c>
    </row>
    <row r="17" s="39" customFormat="1" spans="1:7">
      <c r="A17" s="31" t="s">
        <v>2570</v>
      </c>
      <c r="B17" s="49">
        <f t="shared" si="2"/>
        <v>1796</v>
      </c>
      <c r="C17" s="33">
        <v>188</v>
      </c>
      <c r="D17" s="33">
        <v>1608</v>
      </c>
      <c r="E17" s="33">
        <v>0</v>
      </c>
      <c r="F17" s="33">
        <v>0</v>
      </c>
      <c r="G17" s="33">
        <v>0</v>
      </c>
    </row>
    <row r="18" s="39" customFormat="1" spans="1:7">
      <c r="A18" s="31" t="s">
        <v>2571</v>
      </c>
      <c r="B18" s="49">
        <f t="shared" si="2"/>
        <v>206</v>
      </c>
      <c r="C18" s="33">
        <v>193</v>
      </c>
      <c r="D18" s="33">
        <v>13</v>
      </c>
      <c r="E18" s="33">
        <v>0</v>
      </c>
      <c r="F18" s="33">
        <v>0</v>
      </c>
      <c r="G18" s="33">
        <v>0</v>
      </c>
    </row>
    <row r="19" s="39" customFormat="1" spans="1:7">
      <c r="A19" s="31" t="s">
        <v>2572</v>
      </c>
      <c r="B19" s="49">
        <f t="shared" si="2"/>
        <v>613</v>
      </c>
      <c r="C19" s="33">
        <v>339</v>
      </c>
      <c r="D19" s="33">
        <v>274</v>
      </c>
      <c r="E19" s="33">
        <v>0</v>
      </c>
      <c r="F19" s="33">
        <v>0</v>
      </c>
      <c r="G19" s="33">
        <v>0</v>
      </c>
    </row>
    <row r="20" s="39" customFormat="1" spans="1:7">
      <c r="A20" s="31" t="s">
        <v>2573</v>
      </c>
      <c r="B20" s="49">
        <f t="shared" si="2"/>
        <v>82</v>
      </c>
      <c r="C20" s="33">
        <v>76</v>
      </c>
      <c r="D20" s="33">
        <v>6</v>
      </c>
      <c r="E20" s="33">
        <v>0</v>
      </c>
      <c r="F20" s="33">
        <v>0</v>
      </c>
      <c r="G20" s="33">
        <v>0</v>
      </c>
    </row>
    <row r="21" s="39" customFormat="1" spans="1:7">
      <c r="A21" s="31" t="s">
        <v>2574</v>
      </c>
      <c r="B21" s="49">
        <f t="shared" si="2"/>
        <v>708</v>
      </c>
      <c r="C21" s="33">
        <v>304</v>
      </c>
      <c r="D21" s="33">
        <v>404</v>
      </c>
      <c r="E21" s="33">
        <v>0</v>
      </c>
      <c r="F21" s="33">
        <v>0</v>
      </c>
      <c r="G21" s="33">
        <v>0</v>
      </c>
    </row>
    <row r="22" s="39" customFormat="1" spans="1:7">
      <c r="A22" s="31" t="s">
        <v>2575</v>
      </c>
      <c r="B22" s="49">
        <f t="shared" si="2"/>
        <v>12938</v>
      </c>
      <c r="C22" s="33">
        <v>364</v>
      </c>
      <c r="D22" s="33">
        <v>12574</v>
      </c>
      <c r="E22" s="33">
        <v>0</v>
      </c>
      <c r="F22" s="33">
        <v>0</v>
      </c>
      <c r="G22" s="33">
        <v>0</v>
      </c>
    </row>
    <row r="23" s="39" customFormat="1" spans="1:7">
      <c r="A23" s="31" t="s">
        <v>2576</v>
      </c>
      <c r="B23" s="49">
        <f t="shared" si="2"/>
        <v>312</v>
      </c>
      <c r="C23" s="33">
        <v>60</v>
      </c>
      <c r="D23" s="33">
        <v>252</v>
      </c>
      <c r="E23" s="33">
        <v>0</v>
      </c>
      <c r="F23" s="33">
        <v>0</v>
      </c>
      <c r="G23" s="33">
        <v>0</v>
      </c>
    </row>
    <row r="24" s="39" customFormat="1" spans="1:7">
      <c r="A24" s="31" t="s">
        <v>2577</v>
      </c>
      <c r="B24" s="49">
        <f t="shared" si="2"/>
        <v>1007</v>
      </c>
      <c r="C24" s="33">
        <v>130</v>
      </c>
      <c r="D24" s="33">
        <v>877</v>
      </c>
      <c r="E24" s="33">
        <v>0</v>
      </c>
      <c r="F24" s="33">
        <v>0</v>
      </c>
      <c r="G24" s="33">
        <v>0</v>
      </c>
    </row>
    <row r="25" s="39" customFormat="1" spans="1:7">
      <c r="A25" s="31" t="s">
        <v>2578</v>
      </c>
      <c r="B25" s="49">
        <f t="shared" si="2"/>
        <v>139</v>
      </c>
      <c r="C25" s="33">
        <v>122</v>
      </c>
      <c r="D25" s="33">
        <v>17</v>
      </c>
      <c r="E25" s="33">
        <v>0</v>
      </c>
      <c r="F25" s="33">
        <v>0</v>
      </c>
      <c r="G25" s="33">
        <v>0</v>
      </c>
    </row>
    <row r="26" s="39" customFormat="1" spans="1:7">
      <c r="A26" s="31" t="s">
        <v>2579</v>
      </c>
      <c r="B26" s="49">
        <f t="shared" si="2"/>
        <v>596</v>
      </c>
      <c r="C26" s="33">
        <v>300</v>
      </c>
      <c r="D26" s="33">
        <v>296</v>
      </c>
      <c r="E26" s="33">
        <v>0</v>
      </c>
      <c r="F26" s="33">
        <v>0</v>
      </c>
      <c r="G26" s="33">
        <v>0</v>
      </c>
    </row>
    <row r="27" s="39" customFormat="1" spans="1:7">
      <c r="A27" s="31" t="s">
        <v>2580</v>
      </c>
      <c r="B27" s="49">
        <f t="shared" si="2"/>
        <v>52</v>
      </c>
      <c r="C27" s="33">
        <v>38</v>
      </c>
      <c r="D27" s="33">
        <v>14</v>
      </c>
      <c r="E27" s="33">
        <v>0</v>
      </c>
      <c r="F27" s="33">
        <v>0</v>
      </c>
      <c r="G27" s="33">
        <v>0</v>
      </c>
    </row>
    <row r="28" s="39" customFormat="1" spans="1:7">
      <c r="A28" s="31" t="s">
        <v>2581</v>
      </c>
      <c r="B28" s="49">
        <f t="shared" si="2"/>
        <v>3431</v>
      </c>
      <c r="C28" s="33">
        <v>350</v>
      </c>
      <c r="D28" s="33">
        <v>3081</v>
      </c>
      <c r="E28" s="33">
        <v>0</v>
      </c>
      <c r="F28" s="33">
        <v>0</v>
      </c>
      <c r="G28" s="33">
        <v>0</v>
      </c>
    </row>
    <row r="29" s="39" customFormat="1" spans="1:7">
      <c r="A29" s="31" t="s">
        <v>2582</v>
      </c>
      <c r="B29" s="49">
        <f t="shared" si="2"/>
        <v>3237</v>
      </c>
      <c r="C29" s="33">
        <v>181</v>
      </c>
      <c r="D29" s="33">
        <v>3056</v>
      </c>
      <c r="E29" s="33">
        <v>0</v>
      </c>
      <c r="F29" s="33">
        <v>0</v>
      </c>
      <c r="G29" s="33">
        <v>0</v>
      </c>
    </row>
    <row r="30" s="39" customFormat="1" spans="1:7">
      <c r="A30" s="31" t="s">
        <v>2583</v>
      </c>
      <c r="B30" s="49">
        <f t="shared" si="2"/>
        <v>206</v>
      </c>
      <c r="C30" s="33">
        <v>62</v>
      </c>
      <c r="D30" s="33">
        <v>144</v>
      </c>
      <c r="E30" s="33">
        <v>0</v>
      </c>
      <c r="F30" s="33">
        <v>0</v>
      </c>
      <c r="G30" s="33">
        <v>0</v>
      </c>
    </row>
    <row r="31" s="39" customFormat="1" spans="1:7">
      <c r="A31" s="31" t="s">
        <v>2584</v>
      </c>
      <c r="B31" s="49">
        <f t="shared" si="2"/>
        <v>149</v>
      </c>
      <c r="C31" s="33">
        <v>101</v>
      </c>
      <c r="D31" s="33">
        <v>48</v>
      </c>
      <c r="E31" s="33">
        <v>0</v>
      </c>
      <c r="F31" s="33">
        <v>0</v>
      </c>
      <c r="G31" s="33">
        <v>0</v>
      </c>
    </row>
    <row r="32" s="39" customFormat="1" spans="1:7">
      <c r="A32" s="31" t="s">
        <v>2585</v>
      </c>
      <c r="B32" s="49">
        <f t="shared" si="2"/>
        <v>1526</v>
      </c>
      <c r="C32" s="33">
        <v>831</v>
      </c>
      <c r="D32" s="33">
        <v>695</v>
      </c>
      <c r="E32" s="33">
        <v>0</v>
      </c>
      <c r="F32" s="33">
        <v>0</v>
      </c>
      <c r="G32" s="33">
        <v>0</v>
      </c>
    </row>
    <row r="33" s="39" customFormat="1" spans="1:7">
      <c r="A33" s="31" t="s">
        <v>2586</v>
      </c>
      <c r="B33" s="49">
        <f t="shared" si="2"/>
        <v>2174</v>
      </c>
      <c r="C33" s="33">
        <v>905</v>
      </c>
      <c r="D33" s="33">
        <v>1269</v>
      </c>
      <c r="E33" s="33">
        <v>0</v>
      </c>
      <c r="F33" s="33">
        <v>0</v>
      </c>
      <c r="G33" s="33">
        <v>0</v>
      </c>
    </row>
    <row r="34" s="39" customFormat="1" spans="1:7">
      <c r="A34" s="31" t="s">
        <v>2587</v>
      </c>
      <c r="B34" s="49">
        <f t="shared" si="2"/>
        <v>15521</v>
      </c>
      <c r="C34" s="33">
        <v>14078</v>
      </c>
      <c r="D34" s="33">
        <v>1443</v>
      </c>
      <c r="E34" s="33">
        <v>0</v>
      </c>
      <c r="F34" s="33">
        <v>0</v>
      </c>
      <c r="G34" s="33">
        <v>0</v>
      </c>
    </row>
    <row r="35" s="39" customFormat="1" spans="1:7">
      <c r="A35" s="31" t="s">
        <v>2588</v>
      </c>
      <c r="B35" s="49">
        <f t="shared" si="2"/>
        <v>360</v>
      </c>
      <c r="C35" s="33">
        <v>220</v>
      </c>
      <c r="D35" s="33">
        <v>140</v>
      </c>
      <c r="E35" s="33">
        <v>0</v>
      </c>
      <c r="F35" s="33">
        <v>0</v>
      </c>
      <c r="G35" s="33">
        <v>0</v>
      </c>
    </row>
    <row r="36" s="39" customFormat="1" spans="1:7">
      <c r="A36" s="31" t="s">
        <v>2589</v>
      </c>
      <c r="B36" s="49">
        <f t="shared" si="2"/>
        <v>269</v>
      </c>
      <c r="C36" s="33">
        <v>178</v>
      </c>
      <c r="D36" s="33">
        <v>91</v>
      </c>
      <c r="E36" s="33">
        <v>0</v>
      </c>
      <c r="F36" s="33">
        <v>0</v>
      </c>
      <c r="G36" s="33">
        <v>0</v>
      </c>
    </row>
    <row r="37" s="39" customFormat="1" spans="1:7">
      <c r="A37" s="31" t="s">
        <v>2590</v>
      </c>
      <c r="B37" s="49">
        <f t="shared" si="2"/>
        <v>324</v>
      </c>
      <c r="C37" s="33">
        <v>275</v>
      </c>
      <c r="D37" s="33">
        <v>49</v>
      </c>
      <c r="E37" s="33">
        <v>0</v>
      </c>
      <c r="F37" s="33">
        <v>0</v>
      </c>
      <c r="G37" s="33">
        <v>0</v>
      </c>
    </row>
    <row r="38" s="39" customFormat="1" spans="1:7">
      <c r="A38" s="31" t="s">
        <v>2591</v>
      </c>
      <c r="B38" s="49">
        <f t="shared" si="2"/>
        <v>521</v>
      </c>
      <c r="C38" s="33">
        <v>374</v>
      </c>
      <c r="D38" s="33">
        <v>147</v>
      </c>
      <c r="E38" s="33">
        <v>0</v>
      </c>
      <c r="F38" s="33">
        <v>0</v>
      </c>
      <c r="G38" s="33">
        <v>0</v>
      </c>
    </row>
    <row r="39" s="39" customFormat="1" spans="1:7">
      <c r="A39" s="31" t="s">
        <v>2592</v>
      </c>
      <c r="B39" s="49">
        <f t="shared" si="2"/>
        <v>857</v>
      </c>
      <c r="C39" s="33">
        <v>778</v>
      </c>
      <c r="D39" s="33">
        <v>79</v>
      </c>
      <c r="E39" s="33">
        <v>0</v>
      </c>
      <c r="F39" s="33">
        <v>0</v>
      </c>
      <c r="G39" s="33">
        <v>0</v>
      </c>
    </row>
    <row r="40" s="39" customFormat="1" spans="1:7">
      <c r="A40" s="31" t="s">
        <v>2593</v>
      </c>
      <c r="B40" s="49">
        <f t="shared" ref="B40:B71" si="3">SUM(C40:G40)</f>
        <v>313</v>
      </c>
      <c r="C40" s="33">
        <v>228</v>
      </c>
      <c r="D40" s="33">
        <v>85</v>
      </c>
      <c r="E40" s="33">
        <v>0</v>
      </c>
      <c r="F40" s="33">
        <v>0</v>
      </c>
      <c r="G40" s="33">
        <v>0</v>
      </c>
    </row>
    <row r="41" s="39" customFormat="1" spans="1:7">
      <c r="A41" s="31" t="s">
        <v>2594</v>
      </c>
      <c r="B41" s="49">
        <f t="shared" si="3"/>
        <v>498</v>
      </c>
      <c r="C41" s="33">
        <v>406</v>
      </c>
      <c r="D41" s="33">
        <v>92</v>
      </c>
      <c r="E41" s="33">
        <v>0</v>
      </c>
      <c r="F41" s="33">
        <v>0</v>
      </c>
      <c r="G41" s="33">
        <v>0</v>
      </c>
    </row>
    <row r="42" s="39" customFormat="1" spans="1:7">
      <c r="A42" s="31" t="s">
        <v>2595</v>
      </c>
      <c r="B42" s="49">
        <f t="shared" si="3"/>
        <v>467</v>
      </c>
      <c r="C42" s="33">
        <v>367</v>
      </c>
      <c r="D42" s="33">
        <v>100</v>
      </c>
      <c r="E42" s="33">
        <v>0</v>
      </c>
      <c r="F42" s="33">
        <v>0</v>
      </c>
      <c r="G42" s="33">
        <v>0</v>
      </c>
    </row>
    <row r="43" s="39" customFormat="1" spans="1:7">
      <c r="A43" s="31" t="s">
        <v>2596</v>
      </c>
      <c r="B43" s="49">
        <f t="shared" si="3"/>
        <v>701</v>
      </c>
      <c r="C43" s="33">
        <v>509</v>
      </c>
      <c r="D43" s="33">
        <v>192</v>
      </c>
      <c r="E43" s="33">
        <v>0</v>
      </c>
      <c r="F43" s="33">
        <v>0</v>
      </c>
      <c r="G43" s="33">
        <v>0</v>
      </c>
    </row>
    <row r="44" s="39" customFormat="1" spans="1:7">
      <c r="A44" s="31" t="s">
        <v>2597</v>
      </c>
      <c r="B44" s="49">
        <f t="shared" si="3"/>
        <v>698</v>
      </c>
      <c r="C44" s="33">
        <v>625</v>
      </c>
      <c r="D44" s="33">
        <v>73</v>
      </c>
      <c r="E44" s="33">
        <v>0</v>
      </c>
      <c r="F44" s="33">
        <v>0</v>
      </c>
      <c r="G44" s="33">
        <v>0</v>
      </c>
    </row>
    <row r="45" s="39" customFormat="1" spans="1:7">
      <c r="A45" s="31" t="s">
        <v>2598</v>
      </c>
      <c r="B45" s="49">
        <f t="shared" si="3"/>
        <v>612</v>
      </c>
      <c r="C45" s="33">
        <v>463</v>
      </c>
      <c r="D45" s="33">
        <v>149</v>
      </c>
      <c r="E45" s="33">
        <v>0</v>
      </c>
      <c r="F45" s="33">
        <v>0</v>
      </c>
      <c r="G45" s="33">
        <v>0</v>
      </c>
    </row>
    <row r="46" s="39" customFormat="1" spans="1:7">
      <c r="A46" s="31" t="s">
        <v>2599</v>
      </c>
      <c r="B46" s="49">
        <f t="shared" si="3"/>
        <v>478</v>
      </c>
      <c r="C46" s="33">
        <v>357</v>
      </c>
      <c r="D46" s="33">
        <v>121</v>
      </c>
      <c r="E46" s="33">
        <v>0</v>
      </c>
      <c r="F46" s="33">
        <v>0</v>
      </c>
      <c r="G46" s="33">
        <v>0</v>
      </c>
    </row>
    <row r="47" s="39" customFormat="1" spans="1:7">
      <c r="A47" s="31" t="s">
        <v>2600</v>
      </c>
      <c r="B47" s="49">
        <f t="shared" si="3"/>
        <v>610</v>
      </c>
      <c r="C47" s="33">
        <v>494</v>
      </c>
      <c r="D47" s="33">
        <v>116</v>
      </c>
      <c r="E47" s="33">
        <v>0</v>
      </c>
      <c r="F47" s="33">
        <v>0</v>
      </c>
      <c r="G47" s="33">
        <v>0</v>
      </c>
    </row>
    <row r="48" s="39" customFormat="1" spans="1:7">
      <c r="A48" s="31" t="s">
        <v>2601</v>
      </c>
      <c r="B48" s="49">
        <f t="shared" si="3"/>
        <v>633</v>
      </c>
      <c r="C48" s="33">
        <v>505</v>
      </c>
      <c r="D48" s="33">
        <v>128</v>
      </c>
      <c r="E48" s="33">
        <v>0</v>
      </c>
      <c r="F48" s="33">
        <v>0</v>
      </c>
      <c r="G48" s="33">
        <v>0</v>
      </c>
    </row>
    <row r="49" s="39" customFormat="1" spans="1:7">
      <c r="A49" s="31" t="s">
        <v>2602</v>
      </c>
      <c r="B49" s="49">
        <f t="shared" si="3"/>
        <v>480</v>
      </c>
      <c r="C49" s="33">
        <v>360</v>
      </c>
      <c r="D49" s="33">
        <v>120</v>
      </c>
      <c r="E49" s="33">
        <v>0</v>
      </c>
      <c r="F49" s="33">
        <v>0</v>
      </c>
      <c r="G49" s="33">
        <v>0</v>
      </c>
    </row>
    <row r="50" s="39" customFormat="1" spans="1:7">
      <c r="A50" s="31" t="s">
        <v>2603</v>
      </c>
      <c r="B50" s="49">
        <f t="shared" si="3"/>
        <v>48</v>
      </c>
      <c r="C50" s="33">
        <v>33</v>
      </c>
      <c r="D50" s="33">
        <v>15</v>
      </c>
      <c r="E50" s="33">
        <v>0</v>
      </c>
      <c r="F50" s="33">
        <v>0</v>
      </c>
      <c r="G50" s="33">
        <v>0</v>
      </c>
    </row>
    <row r="51" s="39" customFormat="1" spans="1:7">
      <c r="A51" s="31" t="s">
        <v>2604</v>
      </c>
      <c r="B51" s="49">
        <f t="shared" si="3"/>
        <v>4966</v>
      </c>
      <c r="C51" s="33">
        <v>3619</v>
      </c>
      <c r="D51" s="33">
        <v>1347</v>
      </c>
      <c r="E51" s="33">
        <v>0</v>
      </c>
      <c r="F51" s="33">
        <v>0</v>
      </c>
      <c r="G51" s="33">
        <v>0</v>
      </c>
    </row>
    <row r="52" s="39" customFormat="1" spans="1:7">
      <c r="A52" s="31" t="s">
        <v>2605</v>
      </c>
      <c r="B52" s="49">
        <f t="shared" si="3"/>
        <v>90</v>
      </c>
      <c r="C52" s="33">
        <v>52</v>
      </c>
      <c r="D52" s="33">
        <v>38</v>
      </c>
      <c r="E52" s="33">
        <v>0</v>
      </c>
      <c r="F52" s="33">
        <v>0</v>
      </c>
      <c r="G52" s="33">
        <v>0</v>
      </c>
    </row>
    <row r="53" s="39" customFormat="1" spans="1:7">
      <c r="A53" s="31" t="s">
        <v>2606</v>
      </c>
      <c r="B53" s="49">
        <f t="shared" si="3"/>
        <v>106</v>
      </c>
      <c r="C53" s="33">
        <v>69</v>
      </c>
      <c r="D53" s="33">
        <v>37</v>
      </c>
      <c r="E53" s="33">
        <v>0</v>
      </c>
      <c r="F53" s="33">
        <v>0</v>
      </c>
      <c r="G53" s="33">
        <v>0</v>
      </c>
    </row>
    <row r="54" s="39" customFormat="1" spans="1:7">
      <c r="A54" s="31" t="s">
        <v>2607</v>
      </c>
      <c r="B54" s="49">
        <f t="shared" si="3"/>
        <v>1044</v>
      </c>
      <c r="C54" s="33">
        <v>310</v>
      </c>
      <c r="D54" s="33">
        <v>734</v>
      </c>
      <c r="E54" s="33">
        <v>0</v>
      </c>
      <c r="F54" s="33">
        <v>0</v>
      </c>
      <c r="G54" s="33">
        <v>0</v>
      </c>
    </row>
    <row r="55" s="39" customFormat="1" spans="1:7">
      <c r="A55" s="31" t="s">
        <v>2608</v>
      </c>
      <c r="B55" s="49">
        <f t="shared" si="3"/>
        <v>103</v>
      </c>
      <c r="C55" s="33">
        <v>87</v>
      </c>
      <c r="D55" s="33">
        <v>16</v>
      </c>
      <c r="E55" s="33">
        <v>0</v>
      </c>
      <c r="F55" s="33">
        <v>0</v>
      </c>
      <c r="G55" s="33">
        <v>0</v>
      </c>
    </row>
    <row r="56" s="39" customFormat="1" spans="1:7">
      <c r="A56" s="31" t="s">
        <v>2609</v>
      </c>
      <c r="B56" s="49">
        <f t="shared" si="3"/>
        <v>145</v>
      </c>
      <c r="C56" s="33">
        <v>82</v>
      </c>
      <c r="D56" s="33">
        <v>63</v>
      </c>
      <c r="E56" s="33">
        <v>0</v>
      </c>
      <c r="F56" s="33">
        <v>0</v>
      </c>
      <c r="G56" s="33">
        <v>0</v>
      </c>
    </row>
    <row r="57" s="39" customFormat="1" spans="1:7">
      <c r="A57" s="31" t="s">
        <v>2610</v>
      </c>
      <c r="B57" s="49">
        <f t="shared" si="3"/>
        <v>397</v>
      </c>
      <c r="C57" s="33">
        <v>139</v>
      </c>
      <c r="D57" s="33">
        <v>258</v>
      </c>
      <c r="E57" s="33">
        <v>0</v>
      </c>
      <c r="F57" s="33">
        <v>0</v>
      </c>
      <c r="G57" s="33">
        <v>0</v>
      </c>
    </row>
    <row r="58" s="39" customFormat="1" spans="1:7">
      <c r="A58" s="31" t="s">
        <v>2611</v>
      </c>
      <c r="B58" s="49">
        <f t="shared" si="3"/>
        <v>356</v>
      </c>
      <c r="C58" s="33">
        <v>217</v>
      </c>
      <c r="D58" s="33">
        <v>139</v>
      </c>
      <c r="E58" s="33">
        <v>0</v>
      </c>
      <c r="F58" s="33">
        <v>0</v>
      </c>
      <c r="G58" s="33">
        <v>0</v>
      </c>
    </row>
    <row r="59" s="39" customFormat="1" spans="1:7">
      <c r="A59" s="31" t="s">
        <v>2612</v>
      </c>
      <c r="B59" s="49">
        <f t="shared" si="3"/>
        <v>132</v>
      </c>
      <c r="C59" s="33">
        <v>108</v>
      </c>
      <c r="D59" s="33">
        <v>24</v>
      </c>
      <c r="E59" s="33">
        <v>0</v>
      </c>
      <c r="F59" s="33">
        <v>0</v>
      </c>
      <c r="G59" s="33">
        <v>0</v>
      </c>
    </row>
    <row r="60" s="39" customFormat="1" spans="1:7">
      <c r="A60" s="31" t="s">
        <v>2613</v>
      </c>
      <c r="B60" s="49">
        <f t="shared" si="3"/>
        <v>4079</v>
      </c>
      <c r="C60" s="33">
        <v>762</v>
      </c>
      <c r="D60" s="33">
        <v>3317</v>
      </c>
      <c r="E60" s="33">
        <v>0</v>
      </c>
      <c r="F60" s="33">
        <v>0</v>
      </c>
      <c r="G60" s="33">
        <v>0</v>
      </c>
    </row>
    <row r="61" s="39" customFormat="1" spans="1:7">
      <c r="A61" s="31" t="s">
        <v>2614</v>
      </c>
      <c r="B61" s="49">
        <f t="shared" si="3"/>
        <v>447</v>
      </c>
      <c r="C61" s="33">
        <v>332</v>
      </c>
      <c r="D61" s="33">
        <v>115</v>
      </c>
      <c r="E61" s="33">
        <v>0</v>
      </c>
      <c r="F61" s="33">
        <v>0</v>
      </c>
      <c r="G61" s="33">
        <v>0</v>
      </c>
    </row>
    <row r="62" s="39" customFormat="1" spans="1:7">
      <c r="A62" s="31" t="s">
        <v>2615</v>
      </c>
      <c r="B62" s="49">
        <f t="shared" si="3"/>
        <v>6078</v>
      </c>
      <c r="C62" s="33">
        <v>445</v>
      </c>
      <c r="D62" s="33">
        <v>5633</v>
      </c>
      <c r="E62" s="33">
        <v>0</v>
      </c>
      <c r="F62" s="33">
        <v>0</v>
      </c>
      <c r="G62" s="33">
        <v>0</v>
      </c>
    </row>
    <row r="63" s="39" customFormat="1" spans="1:7">
      <c r="A63" s="31" t="s">
        <v>2616</v>
      </c>
      <c r="B63" s="49">
        <f t="shared" si="3"/>
        <v>105</v>
      </c>
      <c r="C63" s="33">
        <v>52</v>
      </c>
      <c r="D63" s="33">
        <v>53</v>
      </c>
      <c r="E63" s="33">
        <v>0</v>
      </c>
      <c r="F63" s="33">
        <v>0</v>
      </c>
      <c r="G63" s="33">
        <v>0</v>
      </c>
    </row>
    <row r="64" s="39" customFormat="1" spans="1:7">
      <c r="A64" s="31" t="s">
        <v>2617</v>
      </c>
      <c r="B64" s="49">
        <f t="shared" si="3"/>
        <v>993</v>
      </c>
      <c r="C64" s="33">
        <v>714</v>
      </c>
      <c r="D64" s="33">
        <v>279</v>
      </c>
      <c r="E64" s="33">
        <v>0</v>
      </c>
      <c r="F64" s="33">
        <v>0</v>
      </c>
      <c r="G64" s="33">
        <v>0</v>
      </c>
    </row>
    <row r="65" s="39" customFormat="1" spans="1:7">
      <c r="A65" s="31" t="s">
        <v>2618</v>
      </c>
      <c r="B65" s="49">
        <f t="shared" si="3"/>
        <v>1865</v>
      </c>
      <c r="C65" s="33">
        <v>241</v>
      </c>
      <c r="D65" s="33">
        <v>1624</v>
      </c>
      <c r="E65" s="33">
        <v>0</v>
      </c>
      <c r="F65" s="33">
        <v>0</v>
      </c>
      <c r="G65" s="33">
        <v>0</v>
      </c>
    </row>
    <row r="66" s="39" customFormat="1" spans="1:7">
      <c r="A66" s="31" t="s">
        <v>2619</v>
      </c>
      <c r="B66" s="49">
        <f t="shared" si="3"/>
        <v>503</v>
      </c>
      <c r="C66" s="33">
        <v>184</v>
      </c>
      <c r="D66" s="33">
        <v>319</v>
      </c>
      <c r="E66" s="33">
        <v>0</v>
      </c>
      <c r="F66" s="33">
        <v>0</v>
      </c>
      <c r="G66" s="33">
        <v>0</v>
      </c>
    </row>
    <row r="67" s="39" customFormat="1" spans="1:7">
      <c r="A67" s="31" t="s">
        <v>2620</v>
      </c>
      <c r="B67" s="49">
        <f t="shared" si="3"/>
        <v>468</v>
      </c>
      <c r="C67" s="33">
        <v>240</v>
      </c>
      <c r="D67" s="33">
        <v>228</v>
      </c>
      <c r="E67" s="33">
        <v>0</v>
      </c>
      <c r="F67" s="33">
        <v>0</v>
      </c>
      <c r="G67" s="33">
        <v>0</v>
      </c>
    </row>
    <row r="68" s="39" customFormat="1" spans="1:7">
      <c r="A68" s="31" t="s">
        <v>2621</v>
      </c>
      <c r="B68" s="49">
        <f t="shared" si="3"/>
        <v>323</v>
      </c>
      <c r="C68" s="33">
        <v>289</v>
      </c>
      <c r="D68" s="33">
        <v>34</v>
      </c>
      <c r="E68" s="33">
        <v>0</v>
      </c>
      <c r="F68" s="33">
        <v>0</v>
      </c>
      <c r="G68" s="33">
        <v>0</v>
      </c>
    </row>
    <row r="69" s="39" customFormat="1" spans="1:7">
      <c r="A69" s="31" t="s">
        <v>2622</v>
      </c>
      <c r="B69" s="49">
        <f t="shared" si="3"/>
        <v>415</v>
      </c>
      <c r="C69" s="33">
        <v>281</v>
      </c>
      <c r="D69" s="33">
        <v>134</v>
      </c>
      <c r="E69" s="33">
        <v>0</v>
      </c>
      <c r="F69" s="33">
        <v>0</v>
      </c>
      <c r="G69" s="33">
        <v>0</v>
      </c>
    </row>
    <row r="70" s="39" customFormat="1" spans="1:7">
      <c r="A70" s="31" t="s">
        <v>2623</v>
      </c>
      <c r="B70" s="49">
        <f t="shared" si="3"/>
        <v>381</v>
      </c>
      <c r="C70" s="33">
        <v>221</v>
      </c>
      <c r="D70" s="33">
        <v>160</v>
      </c>
      <c r="E70" s="33">
        <v>0</v>
      </c>
      <c r="F70" s="33">
        <v>0</v>
      </c>
      <c r="G70" s="33">
        <v>0</v>
      </c>
    </row>
    <row r="71" s="39" customFormat="1" spans="1:7">
      <c r="A71" s="31" t="s">
        <v>2624</v>
      </c>
      <c r="B71" s="49">
        <f t="shared" si="3"/>
        <v>4034</v>
      </c>
      <c r="C71" s="33">
        <v>173</v>
      </c>
      <c r="D71" s="33">
        <v>3861</v>
      </c>
      <c r="E71" s="33">
        <v>0</v>
      </c>
      <c r="F71" s="33">
        <v>0</v>
      </c>
      <c r="G71" s="33">
        <v>0</v>
      </c>
    </row>
    <row r="72" s="39" customFormat="1" spans="1:7">
      <c r="A72" s="31" t="s">
        <v>2625</v>
      </c>
      <c r="B72" s="49">
        <f t="shared" ref="B72:B103" si="4">SUM(C72:G72)</f>
        <v>411</v>
      </c>
      <c r="C72" s="33">
        <v>69</v>
      </c>
      <c r="D72" s="33">
        <v>342</v>
      </c>
      <c r="E72" s="33">
        <v>0</v>
      </c>
      <c r="F72" s="33">
        <v>0</v>
      </c>
      <c r="G72" s="33">
        <v>0</v>
      </c>
    </row>
    <row r="73" s="39" customFormat="1" spans="1:7">
      <c r="A73" s="31" t="s">
        <v>2626</v>
      </c>
      <c r="B73" s="49">
        <f t="shared" si="4"/>
        <v>65</v>
      </c>
      <c r="C73" s="33">
        <v>46</v>
      </c>
      <c r="D73" s="33">
        <v>19</v>
      </c>
      <c r="E73" s="33">
        <v>0</v>
      </c>
      <c r="F73" s="33">
        <v>0</v>
      </c>
      <c r="G73" s="33">
        <v>0</v>
      </c>
    </row>
    <row r="74" s="39" customFormat="1" spans="1:7">
      <c r="A74" s="31" t="s">
        <v>2627</v>
      </c>
      <c r="B74" s="49">
        <f t="shared" si="4"/>
        <v>129</v>
      </c>
      <c r="C74" s="33">
        <v>94</v>
      </c>
      <c r="D74" s="33">
        <v>35</v>
      </c>
      <c r="E74" s="33">
        <v>0</v>
      </c>
      <c r="F74" s="33">
        <v>0</v>
      </c>
      <c r="G74" s="33">
        <v>0</v>
      </c>
    </row>
    <row r="75" s="39" customFormat="1" spans="1:7">
      <c r="A75" s="31" t="s">
        <v>2628</v>
      </c>
      <c r="B75" s="49">
        <f t="shared" si="4"/>
        <v>24193</v>
      </c>
      <c r="C75" s="33">
        <v>170</v>
      </c>
      <c r="D75" s="33">
        <v>24023</v>
      </c>
      <c r="E75" s="33">
        <v>0</v>
      </c>
      <c r="F75" s="33">
        <v>0</v>
      </c>
      <c r="G75" s="33">
        <v>0</v>
      </c>
    </row>
    <row r="76" s="39" customFormat="1" spans="1:7">
      <c r="A76" s="31" t="s">
        <v>2629</v>
      </c>
      <c r="B76" s="49">
        <f t="shared" si="4"/>
        <v>513</v>
      </c>
      <c r="C76" s="33">
        <v>213</v>
      </c>
      <c r="D76" s="33">
        <v>300</v>
      </c>
      <c r="E76" s="33">
        <v>0</v>
      </c>
      <c r="F76" s="33">
        <v>0</v>
      </c>
      <c r="G76" s="33">
        <v>0</v>
      </c>
    </row>
    <row r="77" s="39" customFormat="1" spans="1:7">
      <c r="A77" s="31" t="s">
        <v>2630</v>
      </c>
      <c r="B77" s="49">
        <f t="shared" si="4"/>
        <v>355</v>
      </c>
      <c r="C77" s="33">
        <v>294</v>
      </c>
      <c r="D77" s="33">
        <v>61</v>
      </c>
      <c r="E77" s="33">
        <v>0</v>
      </c>
      <c r="F77" s="33">
        <v>0</v>
      </c>
      <c r="G77" s="33">
        <v>0</v>
      </c>
    </row>
    <row r="78" s="39" customFormat="1" spans="1:7">
      <c r="A78" s="31" t="s">
        <v>2631</v>
      </c>
      <c r="B78" s="49">
        <f t="shared" si="4"/>
        <v>3681</v>
      </c>
      <c r="C78" s="33">
        <v>476</v>
      </c>
      <c r="D78" s="33">
        <v>3205</v>
      </c>
      <c r="E78" s="33">
        <v>0</v>
      </c>
      <c r="F78" s="33">
        <v>0</v>
      </c>
      <c r="G78" s="33">
        <v>0</v>
      </c>
    </row>
    <row r="79" s="39" customFormat="1" spans="1:7">
      <c r="A79" s="31" t="s">
        <v>2632</v>
      </c>
      <c r="B79" s="49">
        <f t="shared" si="4"/>
        <v>127</v>
      </c>
      <c r="C79" s="33">
        <v>57</v>
      </c>
      <c r="D79" s="33">
        <v>70</v>
      </c>
      <c r="E79" s="33">
        <v>0</v>
      </c>
      <c r="F79" s="33">
        <v>0</v>
      </c>
      <c r="G79" s="33">
        <v>0</v>
      </c>
    </row>
    <row r="80" s="39" customFormat="1" spans="1:7">
      <c r="A80" s="31" t="s">
        <v>2633</v>
      </c>
      <c r="B80" s="49">
        <f t="shared" si="4"/>
        <v>1134</v>
      </c>
      <c r="C80" s="33">
        <v>35</v>
      </c>
      <c r="D80" s="33">
        <v>1099</v>
      </c>
      <c r="E80" s="33">
        <v>0</v>
      </c>
      <c r="F80" s="33">
        <v>0</v>
      </c>
      <c r="G80" s="33">
        <v>0</v>
      </c>
    </row>
    <row r="81" s="39" customFormat="1" spans="1:7">
      <c r="A81" s="31" t="s">
        <v>2634</v>
      </c>
      <c r="B81" s="49">
        <f t="shared" si="4"/>
        <v>930</v>
      </c>
      <c r="C81" s="33">
        <v>209</v>
      </c>
      <c r="D81" s="33">
        <v>721</v>
      </c>
      <c r="E81" s="33">
        <v>0</v>
      </c>
      <c r="F81" s="33">
        <v>0</v>
      </c>
      <c r="G81" s="33">
        <v>0</v>
      </c>
    </row>
    <row r="82" s="39" customFormat="1" spans="1:7">
      <c r="A82" s="31" t="s">
        <v>2635</v>
      </c>
      <c r="B82" s="49">
        <f t="shared" si="4"/>
        <v>185</v>
      </c>
      <c r="C82" s="33">
        <v>132</v>
      </c>
      <c r="D82" s="33">
        <v>53</v>
      </c>
      <c r="E82" s="33">
        <v>0</v>
      </c>
      <c r="F82" s="33">
        <v>0</v>
      </c>
      <c r="G82" s="33">
        <v>0</v>
      </c>
    </row>
    <row r="83" s="39" customFormat="1" spans="1:7">
      <c r="A83" s="31" t="s">
        <v>2636</v>
      </c>
      <c r="B83" s="49">
        <f t="shared" si="4"/>
        <v>199</v>
      </c>
      <c r="C83" s="33">
        <v>122</v>
      </c>
      <c r="D83" s="33">
        <v>77</v>
      </c>
      <c r="E83" s="33">
        <v>0</v>
      </c>
      <c r="F83" s="33">
        <v>0</v>
      </c>
      <c r="G83" s="33">
        <v>0</v>
      </c>
    </row>
    <row r="84" s="39" customFormat="1" spans="1:7">
      <c r="A84" s="31" t="s">
        <v>2637</v>
      </c>
      <c r="B84" s="49">
        <f t="shared" si="4"/>
        <v>149</v>
      </c>
      <c r="C84" s="33">
        <v>87</v>
      </c>
      <c r="D84" s="33">
        <v>62</v>
      </c>
      <c r="E84" s="33">
        <v>0</v>
      </c>
      <c r="F84" s="33">
        <v>0</v>
      </c>
      <c r="G84" s="33">
        <v>0</v>
      </c>
    </row>
    <row r="85" s="39" customFormat="1" spans="1:7">
      <c r="A85" s="31" t="s">
        <v>2638</v>
      </c>
      <c r="B85" s="49">
        <f t="shared" si="4"/>
        <v>2119</v>
      </c>
      <c r="C85" s="33">
        <v>972</v>
      </c>
      <c r="D85" s="33">
        <v>1147</v>
      </c>
      <c r="E85" s="33">
        <v>0</v>
      </c>
      <c r="F85" s="33">
        <v>0</v>
      </c>
      <c r="G85" s="33">
        <v>0</v>
      </c>
    </row>
    <row r="86" s="39" customFormat="1" spans="1:7">
      <c r="A86" s="31" t="s">
        <v>2639</v>
      </c>
      <c r="B86" s="49">
        <f t="shared" si="4"/>
        <v>382</v>
      </c>
      <c r="C86" s="33">
        <v>46</v>
      </c>
      <c r="D86" s="33">
        <v>336</v>
      </c>
      <c r="E86" s="33">
        <v>0</v>
      </c>
      <c r="F86" s="33">
        <v>0</v>
      </c>
      <c r="G86" s="33">
        <v>0</v>
      </c>
    </row>
    <row r="87" s="39" customFormat="1" spans="1:7">
      <c r="A87" s="31" t="s">
        <v>2640</v>
      </c>
      <c r="B87" s="49">
        <f t="shared" si="4"/>
        <v>215</v>
      </c>
      <c r="C87" s="33">
        <v>94</v>
      </c>
      <c r="D87" s="33">
        <v>121</v>
      </c>
      <c r="E87" s="33">
        <v>0</v>
      </c>
      <c r="F87" s="33">
        <v>0</v>
      </c>
      <c r="G87" s="33">
        <v>0</v>
      </c>
    </row>
    <row r="88" s="39" customFormat="1" spans="1:7">
      <c r="A88" s="31" t="s">
        <v>2641</v>
      </c>
      <c r="B88" s="49">
        <f t="shared" si="4"/>
        <v>532</v>
      </c>
      <c r="C88" s="33">
        <v>177</v>
      </c>
      <c r="D88" s="33">
        <v>355</v>
      </c>
      <c r="E88" s="33">
        <v>0</v>
      </c>
      <c r="F88" s="33">
        <v>0</v>
      </c>
      <c r="G88" s="33">
        <v>0</v>
      </c>
    </row>
    <row r="89" s="39" customFormat="1" spans="1:7">
      <c r="A89" s="31" t="s">
        <v>2642</v>
      </c>
      <c r="B89" s="49">
        <f t="shared" si="4"/>
        <v>2670</v>
      </c>
      <c r="C89" s="33">
        <v>228</v>
      </c>
      <c r="D89" s="33">
        <v>2442</v>
      </c>
      <c r="E89" s="33">
        <v>0</v>
      </c>
      <c r="F89" s="33">
        <v>0</v>
      </c>
      <c r="G89" s="33">
        <v>0</v>
      </c>
    </row>
    <row r="90" s="39" customFormat="1" spans="1:7">
      <c r="A90" s="31" t="s">
        <v>2643</v>
      </c>
      <c r="B90" s="49">
        <f t="shared" si="4"/>
        <v>441</v>
      </c>
      <c r="C90" s="33">
        <v>319</v>
      </c>
      <c r="D90" s="33">
        <v>122</v>
      </c>
      <c r="E90" s="33">
        <v>0</v>
      </c>
      <c r="F90" s="33">
        <v>0</v>
      </c>
      <c r="G90" s="33">
        <v>0</v>
      </c>
    </row>
    <row r="91" s="39" customFormat="1" spans="1:7">
      <c r="A91" s="31" t="s">
        <v>2644</v>
      </c>
      <c r="B91" s="49">
        <f t="shared" si="4"/>
        <v>301</v>
      </c>
      <c r="C91" s="33">
        <v>52</v>
      </c>
      <c r="D91" s="33">
        <v>249</v>
      </c>
      <c r="E91" s="33">
        <v>0</v>
      </c>
      <c r="F91" s="33">
        <v>0</v>
      </c>
      <c r="G91" s="33">
        <v>0</v>
      </c>
    </row>
    <row r="92" s="39" customFormat="1" spans="1:7">
      <c r="A92" s="31" t="s">
        <v>2645</v>
      </c>
      <c r="B92" s="49">
        <f t="shared" si="4"/>
        <v>7401</v>
      </c>
      <c r="C92" s="33">
        <v>146</v>
      </c>
      <c r="D92" s="33">
        <v>7255</v>
      </c>
      <c r="E92" s="33">
        <v>0</v>
      </c>
      <c r="F92" s="33">
        <v>0</v>
      </c>
      <c r="G92" s="33">
        <v>0</v>
      </c>
    </row>
    <row r="93" s="39" customFormat="1" spans="1:7">
      <c r="A93" s="31" t="s">
        <v>2646</v>
      </c>
      <c r="B93" s="49">
        <f t="shared" si="4"/>
        <v>11208</v>
      </c>
      <c r="C93" s="33">
        <v>419</v>
      </c>
      <c r="D93" s="33">
        <v>10789</v>
      </c>
      <c r="E93" s="33">
        <v>0</v>
      </c>
      <c r="F93" s="33">
        <v>0</v>
      </c>
      <c r="G93" s="33">
        <v>0</v>
      </c>
    </row>
    <row r="94" s="39" customFormat="1" spans="1:7">
      <c r="A94" s="31" t="s">
        <v>2647</v>
      </c>
      <c r="B94" s="49">
        <f t="shared" si="4"/>
        <v>1567</v>
      </c>
      <c r="C94" s="33">
        <v>1278</v>
      </c>
      <c r="D94" s="33">
        <v>289</v>
      </c>
      <c r="E94" s="33">
        <v>0</v>
      </c>
      <c r="F94" s="33">
        <v>0</v>
      </c>
      <c r="G94" s="33">
        <v>0</v>
      </c>
    </row>
    <row r="95" s="39" customFormat="1" spans="1:7">
      <c r="A95" s="31" t="s">
        <v>2648</v>
      </c>
      <c r="B95" s="49">
        <f t="shared" si="4"/>
        <v>577</v>
      </c>
      <c r="C95" s="33">
        <v>326</v>
      </c>
      <c r="D95" s="33">
        <v>251</v>
      </c>
      <c r="E95" s="33">
        <v>0</v>
      </c>
      <c r="F95" s="33">
        <v>0</v>
      </c>
      <c r="G95" s="33">
        <v>0</v>
      </c>
    </row>
    <row r="96" s="39" customFormat="1" spans="1:7">
      <c r="A96" s="31" t="s">
        <v>2649</v>
      </c>
      <c r="B96" s="49">
        <f t="shared" si="4"/>
        <v>236</v>
      </c>
      <c r="C96" s="33">
        <v>78</v>
      </c>
      <c r="D96" s="33">
        <v>158</v>
      </c>
      <c r="E96" s="33">
        <v>0</v>
      </c>
      <c r="F96" s="33">
        <v>0</v>
      </c>
      <c r="G96" s="33">
        <v>0</v>
      </c>
    </row>
    <row r="97" s="39" customFormat="1" spans="1:7">
      <c r="A97" s="31" t="s">
        <v>2650</v>
      </c>
      <c r="B97" s="49">
        <f t="shared" si="4"/>
        <v>202</v>
      </c>
      <c r="C97" s="33">
        <v>90</v>
      </c>
      <c r="D97" s="33">
        <v>112</v>
      </c>
      <c r="E97" s="33">
        <v>0</v>
      </c>
      <c r="F97" s="33">
        <v>0</v>
      </c>
      <c r="G97" s="33">
        <v>0</v>
      </c>
    </row>
    <row r="98" s="39" customFormat="1" spans="1:7">
      <c r="A98" s="31" t="s">
        <v>2651</v>
      </c>
      <c r="B98" s="49">
        <f t="shared" si="4"/>
        <v>290</v>
      </c>
      <c r="C98" s="33">
        <v>116</v>
      </c>
      <c r="D98" s="33">
        <v>174</v>
      </c>
      <c r="E98" s="33">
        <v>0</v>
      </c>
      <c r="F98" s="33">
        <v>0</v>
      </c>
      <c r="G98" s="33">
        <v>0</v>
      </c>
    </row>
    <row r="99" s="39" customFormat="1" spans="1:7">
      <c r="A99" s="31" t="s">
        <v>2652</v>
      </c>
      <c r="B99" s="49">
        <f t="shared" si="4"/>
        <v>300</v>
      </c>
      <c r="C99" s="33">
        <v>178</v>
      </c>
      <c r="D99" s="33">
        <v>122</v>
      </c>
      <c r="E99" s="33">
        <v>0</v>
      </c>
      <c r="F99" s="33">
        <v>0</v>
      </c>
      <c r="G99" s="33">
        <v>0</v>
      </c>
    </row>
    <row r="100" s="39" customFormat="1" spans="1:7">
      <c r="A100" s="31" t="s">
        <v>2653</v>
      </c>
      <c r="B100" s="49">
        <f t="shared" si="4"/>
        <v>3287</v>
      </c>
      <c r="C100" s="33">
        <v>2941</v>
      </c>
      <c r="D100" s="33">
        <v>346</v>
      </c>
      <c r="E100" s="33">
        <v>0</v>
      </c>
      <c r="F100" s="33">
        <v>0</v>
      </c>
      <c r="G100" s="33">
        <v>0</v>
      </c>
    </row>
    <row r="101" s="39" customFormat="1" spans="1:7">
      <c r="A101" s="31" t="s">
        <v>2654</v>
      </c>
      <c r="B101" s="49">
        <f t="shared" si="4"/>
        <v>2441</v>
      </c>
      <c r="C101" s="33">
        <v>2169</v>
      </c>
      <c r="D101" s="33">
        <v>272</v>
      </c>
      <c r="E101" s="33">
        <v>0</v>
      </c>
      <c r="F101" s="33">
        <v>0</v>
      </c>
      <c r="G101" s="33">
        <v>0</v>
      </c>
    </row>
    <row r="102" s="39" customFormat="1" spans="1:7">
      <c r="A102" s="31" t="s">
        <v>2655</v>
      </c>
      <c r="B102" s="49">
        <f t="shared" si="4"/>
        <v>2942</v>
      </c>
      <c r="C102" s="33">
        <v>2374</v>
      </c>
      <c r="D102" s="33">
        <v>568</v>
      </c>
      <c r="E102" s="33">
        <v>0</v>
      </c>
      <c r="F102" s="33">
        <v>0</v>
      </c>
      <c r="G102" s="33">
        <v>0</v>
      </c>
    </row>
    <row r="103" s="39" customFormat="1" spans="1:7">
      <c r="A103" s="31" t="s">
        <v>2656</v>
      </c>
      <c r="B103" s="49">
        <f t="shared" si="4"/>
        <v>1056</v>
      </c>
      <c r="C103" s="33">
        <v>933</v>
      </c>
      <c r="D103" s="33">
        <v>123</v>
      </c>
      <c r="E103" s="33">
        <v>0</v>
      </c>
      <c r="F103" s="33">
        <v>0</v>
      </c>
      <c r="G103" s="33">
        <v>0</v>
      </c>
    </row>
    <row r="104" s="39" customFormat="1" spans="1:7">
      <c r="A104" s="31" t="s">
        <v>2657</v>
      </c>
      <c r="B104" s="49">
        <f t="shared" ref="B104:B135" si="5">SUM(C104:G104)</f>
        <v>511</v>
      </c>
      <c r="C104" s="33">
        <v>436</v>
      </c>
      <c r="D104" s="33">
        <v>75</v>
      </c>
      <c r="E104" s="33">
        <v>0</v>
      </c>
      <c r="F104" s="33">
        <v>0</v>
      </c>
      <c r="G104" s="33">
        <v>0</v>
      </c>
    </row>
    <row r="105" s="39" customFormat="1" spans="1:7">
      <c r="A105" s="31" t="s">
        <v>2658</v>
      </c>
      <c r="B105" s="49">
        <f t="shared" si="5"/>
        <v>1337</v>
      </c>
      <c r="C105" s="33">
        <v>1166</v>
      </c>
      <c r="D105" s="33">
        <v>171</v>
      </c>
      <c r="E105" s="33">
        <v>0</v>
      </c>
      <c r="F105" s="33">
        <v>0</v>
      </c>
      <c r="G105" s="33">
        <v>0</v>
      </c>
    </row>
    <row r="106" s="39" customFormat="1" spans="1:7">
      <c r="A106" s="31" t="s">
        <v>2659</v>
      </c>
      <c r="B106" s="49">
        <f t="shared" si="5"/>
        <v>831</v>
      </c>
      <c r="C106" s="33">
        <v>726</v>
      </c>
      <c r="D106" s="33">
        <v>105</v>
      </c>
      <c r="E106" s="33">
        <v>0</v>
      </c>
      <c r="F106" s="33">
        <v>0</v>
      </c>
      <c r="G106" s="33">
        <v>0</v>
      </c>
    </row>
    <row r="107" s="39" customFormat="1" spans="1:7">
      <c r="A107" s="31" t="s">
        <v>2660</v>
      </c>
      <c r="B107" s="49">
        <f t="shared" si="5"/>
        <v>2807</v>
      </c>
      <c r="C107" s="33">
        <v>2480</v>
      </c>
      <c r="D107" s="33">
        <v>327</v>
      </c>
      <c r="E107" s="33">
        <v>0</v>
      </c>
      <c r="F107" s="33">
        <v>0</v>
      </c>
      <c r="G107" s="33">
        <v>0</v>
      </c>
    </row>
    <row r="108" s="39" customFormat="1" spans="1:7">
      <c r="A108" s="31" t="s">
        <v>2661</v>
      </c>
      <c r="B108" s="49">
        <f t="shared" si="5"/>
        <v>840</v>
      </c>
      <c r="C108" s="33">
        <v>744</v>
      </c>
      <c r="D108" s="33">
        <v>96</v>
      </c>
      <c r="E108" s="33">
        <v>0</v>
      </c>
      <c r="F108" s="33">
        <v>0</v>
      </c>
      <c r="G108" s="33">
        <v>0</v>
      </c>
    </row>
    <row r="109" s="39" customFormat="1" spans="1:7">
      <c r="A109" s="31" t="s">
        <v>2662</v>
      </c>
      <c r="B109" s="49">
        <f t="shared" si="5"/>
        <v>990</v>
      </c>
      <c r="C109" s="33">
        <v>804</v>
      </c>
      <c r="D109" s="33">
        <v>186</v>
      </c>
      <c r="E109" s="33">
        <v>0</v>
      </c>
      <c r="F109" s="33">
        <v>0</v>
      </c>
      <c r="G109" s="33">
        <v>0</v>
      </c>
    </row>
    <row r="110" s="39" customFormat="1" spans="1:7">
      <c r="A110" s="31" t="s">
        <v>2663</v>
      </c>
      <c r="B110" s="49">
        <f t="shared" si="5"/>
        <v>107</v>
      </c>
      <c r="C110" s="33">
        <v>19</v>
      </c>
      <c r="D110" s="33">
        <v>88</v>
      </c>
      <c r="E110" s="33">
        <v>0</v>
      </c>
      <c r="F110" s="33">
        <v>0</v>
      </c>
      <c r="G110" s="33">
        <v>0</v>
      </c>
    </row>
    <row r="111" s="39" customFormat="1" spans="1:7">
      <c r="A111" s="31" t="s">
        <v>2664</v>
      </c>
      <c r="B111" s="49">
        <f t="shared" si="5"/>
        <v>802</v>
      </c>
      <c r="C111" s="33">
        <v>398</v>
      </c>
      <c r="D111" s="33">
        <v>404</v>
      </c>
      <c r="E111" s="33">
        <v>0</v>
      </c>
      <c r="F111" s="33">
        <v>0</v>
      </c>
      <c r="G111" s="33">
        <v>0</v>
      </c>
    </row>
    <row r="112" s="39" customFormat="1" spans="1:7">
      <c r="A112" s="31" t="s">
        <v>2665</v>
      </c>
      <c r="B112" s="49">
        <f t="shared" si="5"/>
        <v>1006</v>
      </c>
      <c r="C112" s="33">
        <v>898</v>
      </c>
      <c r="D112" s="33">
        <v>108</v>
      </c>
      <c r="E112" s="33">
        <v>0</v>
      </c>
      <c r="F112" s="33">
        <v>0</v>
      </c>
      <c r="G112" s="33">
        <v>0</v>
      </c>
    </row>
    <row r="113" s="39" customFormat="1" spans="1:7">
      <c r="A113" s="31" t="s">
        <v>2666</v>
      </c>
      <c r="B113" s="49">
        <f t="shared" si="5"/>
        <v>525</v>
      </c>
      <c r="C113" s="33">
        <v>463</v>
      </c>
      <c r="D113" s="33">
        <v>62</v>
      </c>
      <c r="E113" s="33">
        <v>0</v>
      </c>
      <c r="F113" s="33">
        <v>0</v>
      </c>
      <c r="G113" s="33">
        <v>0</v>
      </c>
    </row>
    <row r="114" s="39" customFormat="1" spans="1:7">
      <c r="A114" s="31" t="s">
        <v>2667</v>
      </c>
      <c r="B114" s="49">
        <f t="shared" si="5"/>
        <v>793</v>
      </c>
      <c r="C114" s="33">
        <v>717</v>
      </c>
      <c r="D114" s="33">
        <v>76</v>
      </c>
      <c r="E114" s="33">
        <v>0</v>
      </c>
      <c r="F114" s="33">
        <v>0</v>
      </c>
      <c r="G114" s="33">
        <v>0</v>
      </c>
    </row>
    <row r="115" s="39" customFormat="1" spans="1:7">
      <c r="A115" s="31" t="s">
        <v>2668</v>
      </c>
      <c r="B115" s="49">
        <f t="shared" si="5"/>
        <v>728</v>
      </c>
      <c r="C115" s="33">
        <v>622</v>
      </c>
      <c r="D115" s="33">
        <v>106</v>
      </c>
      <c r="E115" s="33">
        <v>0</v>
      </c>
      <c r="F115" s="33">
        <v>0</v>
      </c>
      <c r="G115" s="33">
        <v>0</v>
      </c>
    </row>
    <row r="116" s="39" customFormat="1" spans="1:7">
      <c r="A116" s="31" t="s">
        <v>2669</v>
      </c>
      <c r="B116" s="49">
        <f t="shared" si="5"/>
        <v>2562</v>
      </c>
      <c r="C116" s="33">
        <v>2287</v>
      </c>
      <c r="D116" s="33">
        <v>275</v>
      </c>
      <c r="E116" s="33">
        <v>0</v>
      </c>
      <c r="F116" s="33">
        <v>0</v>
      </c>
      <c r="G116" s="33">
        <v>0</v>
      </c>
    </row>
    <row r="117" s="39" customFormat="1" spans="1:7">
      <c r="A117" s="31" t="s">
        <v>2670</v>
      </c>
      <c r="B117" s="49">
        <f t="shared" si="5"/>
        <v>1609</v>
      </c>
      <c r="C117" s="33">
        <v>1429</v>
      </c>
      <c r="D117" s="33">
        <v>180</v>
      </c>
      <c r="E117" s="33">
        <v>0</v>
      </c>
      <c r="F117" s="33">
        <v>0</v>
      </c>
      <c r="G117" s="33">
        <v>0</v>
      </c>
    </row>
    <row r="118" s="39" customFormat="1" spans="1:7">
      <c r="A118" s="31" t="s">
        <v>2671</v>
      </c>
      <c r="B118" s="49">
        <f t="shared" si="5"/>
        <v>816</v>
      </c>
      <c r="C118" s="33">
        <v>729</v>
      </c>
      <c r="D118" s="33">
        <v>87</v>
      </c>
      <c r="E118" s="33">
        <v>0</v>
      </c>
      <c r="F118" s="33">
        <v>0</v>
      </c>
      <c r="G118" s="33">
        <v>0</v>
      </c>
    </row>
    <row r="119" s="39" customFormat="1" spans="1:7">
      <c r="A119" s="31" t="s">
        <v>2672</v>
      </c>
      <c r="B119" s="49">
        <f t="shared" si="5"/>
        <v>1733</v>
      </c>
      <c r="C119" s="33">
        <v>1613</v>
      </c>
      <c r="D119" s="33">
        <v>120</v>
      </c>
      <c r="E119" s="33">
        <v>0</v>
      </c>
      <c r="F119" s="33">
        <v>0</v>
      </c>
      <c r="G119" s="33">
        <v>0</v>
      </c>
    </row>
    <row r="120" s="39" customFormat="1" spans="1:7">
      <c r="A120" s="31" t="s">
        <v>2673</v>
      </c>
      <c r="B120" s="49">
        <f t="shared" si="5"/>
        <v>1407</v>
      </c>
      <c r="C120" s="33">
        <v>1165</v>
      </c>
      <c r="D120" s="33">
        <v>242</v>
      </c>
      <c r="E120" s="33">
        <v>0</v>
      </c>
      <c r="F120" s="33">
        <v>0</v>
      </c>
      <c r="G120" s="33">
        <v>0</v>
      </c>
    </row>
    <row r="121" s="39" customFormat="1" spans="1:7">
      <c r="A121" s="31" t="s">
        <v>2674</v>
      </c>
      <c r="B121" s="49">
        <f t="shared" si="5"/>
        <v>753</v>
      </c>
      <c r="C121" s="33">
        <v>670</v>
      </c>
      <c r="D121" s="33">
        <v>83</v>
      </c>
      <c r="E121" s="33">
        <v>0</v>
      </c>
      <c r="F121" s="33">
        <v>0</v>
      </c>
      <c r="G121" s="33">
        <v>0</v>
      </c>
    </row>
    <row r="122" s="39" customFormat="1" spans="1:7">
      <c r="A122" s="31" t="s">
        <v>2675</v>
      </c>
      <c r="B122" s="49">
        <f t="shared" si="5"/>
        <v>1580</v>
      </c>
      <c r="C122" s="33">
        <v>1369</v>
      </c>
      <c r="D122" s="33">
        <v>211</v>
      </c>
      <c r="E122" s="33">
        <v>0</v>
      </c>
      <c r="F122" s="33">
        <v>0</v>
      </c>
      <c r="G122" s="33">
        <v>0</v>
      </c>
    </row>
    <row r="123" s="39" customFormat="1" spans="1:7">
      <c r="A123" s="31" t="s">
        <v>2676</v>
      </c>
      <c r="B123" s="49">
        <f t="shared" si="5"/>
        <v>2452</v>
      </c>
      <c r="C123" s="33">
        <v>2159</v>
      </c>
      <c r="D123" s="33">
        <v>293</v>
      </c>
      <c r="E123" s="33">
        <v>0</v>
      </c>
      <c r="F123" s="33">
        <v>0</v>
      </c>
      <c r="G123" s="33">
        <v>0</v>
      </c>
    </row>
    <row r="124" s="39" customFormat="1" spans="1:7">
      <c r="A124" s="31" t="s">
        <v>2677</v>
      </c>
      <c r="B124" s="49">
        <f t="shared" si="5"/>
        <v>504</v>
      </c>
      <c r="C124" s="33">
        <v>440</v>
      </c>
      <c r="D124" s="33">
        <v>64</v>
      </c>
      <c r="E124" s="33">
        <v>0</v>
      </c>
      <c r="F124" s="33">
        <v>0</v>
      </c>
      <c r="G124" s="33">
        <v>0</v>
      </c>
    </row>
    <row r="125" s="39" customFormat="1" spans="1:7">
      <c r="A125" s="31" t="s">
        <v>2678</v>
      </c>
      <c r="B125" s="49">
        <f t="shared" si="5"/>
        <v>6191</v>
      </c>
      <c r="C125" s="33">
        <v>4275</v>
      </c>
      <c r="D125" s="33">
        <v>1916</v>
      </c>
      <c r="E125" s="33">
        <v>0</v>
      </c>
      <c r="F125" s="33">
        <v>0</v>
      </c>
      <c r="G125" s="33">
        <v>0</v>
      </c>
    </row>
    <row r="126" s="39" customFormat="1" spans="1:7">
      <c r="A126" s="31" t="s">
        <v>2679</v>
      </c>
      <c r="B126" s="49">
        <f t="shared" si="5"/>
        <v>1931</v>
      </c>
      <c r="C126" s="33">
        <v>1746</v>
      </c>
      <c r="D126" s="33">
        <v>185</v>
      </c>
      <c r="E126" s="33">
        <v>0</v>
      </c>
      <c r="F126" s="33">
        <v>0</v>
      </c>
      <c r="G126" s="33">
        <v>0</v>
      </c>
    </row>
    <row r="127" s="39" customFormat="1" spans="1:7">
      <c r="A127" s="31" t="s">
        <v>2680</v>
      </c>
      <c r="B127" s="49">
        <f t="shared" si="5"/>
        <v>1022</v>
      </c>
      <c r="C127" s="33">
        <v>939</v>
      </c>
      <c r="D127" s="33">
        <v>83</v>
      </c>
      <c r="E127" s="33">
        <v>0</v>
      </c>
      <c r="F127" s="33">
        <v>0</v>
      </c>
      <c r="G127" s="33">
        <v>0</v>
      </c>
    </row>
    <row r="128" s="39" customFormat="1" spans="1:7">
      <c r="A128" s="31" t="s">
        <v>2681</v>
      </c>
      <c r="B128" s="49">
        <f t="shared" si="5"/>
        <v>2056</v>
      </c>
      <c r="C128" s="33">
        <v>1711</v>
      </c>
      <c r="D128" s="33">
        <v>345</v>
      </c>
      <c r="E128" s="33">
        <v>0</v>
      </c>
      <c r="F128" s="33">
        <v>0</v>
      </c>
      <c r="G128" s="33">
        <v>0</v>
      </c>
    </row>
    <row r="129" s="39" customFormat="1" spans="1:7">
      <c r="A129" s="31" t="s">
        <v>2682</v>
      </c>
      <c r="B129" s="49">
        <f t="shared" si="5"/>
        <v>223</v>
      </c>
      <c r="C129" s="33">
        <v>163</v>
      </c>
      <c r="D129" s="33">
        <v>60</v>
      </c>
      <c r="E129" s="33">
        <v>0</v>
      </c>
      <c r="F129" s="33">
        <v>0</v>
      </c>
      <c r="G129" s="33">
        <v>0</v>
      </c>
    </row>
    <row r="130" s="39" customFormat="1" spans="1:7">
      <c r="A130" s="31" t="s">
        <v>2683</v>
      </c>
      <c r="B130" s="49">
        <f t="shared" si="5"/>
        <v>1173</v>
      </c>
      <c r="C130" s="33">
        <v>986</v>
      </c>
      <c r="D130" s="33">
        <v>187</v>
      </c>
      <c r="E130" s="33">
        <v>0</v>
      </c>
      <c r="F130" s="33">
        <v>0</v>
      </c>
      <c r="G130" s="33">
        <v>0</v>
      </c>
    </row>
    <row r="131" s="39" customFormat="1" spans="1:7">
      <c r="A131" s="31" t="s">
        <v>2684</v>
      </c>
      <c r="B131" s="49">
        <f t="shared" si="5"/>
        <v>2110</v>
      </c>
      <c r="C131" s="33">
        <v>1880</v>
      </c>
      <c r="D131" s="33">
        <v>230</v>
      </c>
      <c r="E131" s="33">
        <v>0</v>
      </c>
      <c r="F131" s="33">
        <v>0</v>
      </c>
      <c r="G131" s="33">
        <v>0</v>
      </c>
    </row>
    <row r="132" s="39" customFormat="1" spans="1:7">
      <c r="A132" s="31" t="s">
        <v>2685</v>
      </c>
      <c r="B132" s="49">
        <f t="shared" si="5"/>
        <v>653</v>
      </c>
      <c r="C132" s="33">
        <v>594</v>
      </c>
      <c r="D132" s="33">
        <v>59</v>
      </c>
      <c r="E132" s="33">
        <v>0</v>
      </c>
      <c r="F132" s="33">
        <v>0</v>
      </c>
      <c r="G132" s="33">
        <v>0</v>
      </c>
    </row>
    <row r="133" s="39" customFormat="1" spans="1:7">
      <c r="A133" s="31" t="s">
        <v>2686</v>
      </c>
      <c r="B133" s="49">
        <f t="shared" si="5"/>
        <v>1909</v>
      </c>
      <c r="C133" s="33">
        <v>1715</v>
      </c>
      <c r="D133" s="33">
        <v>194</v>
      </c>
      <c r="E133" s="33">
        <v>0</v>
      </c>
      <c r="F133" s="33">
        <v>0</v>
      </c>
      <c r="G133" s="33">
        <v>0</v>
      </c>
    </row>
    <row r="134" s="39" customFormat="1" spans="1:7">
      <c r="A134" s="31" t="s">
        <v>2687</v>
      </c>
      <c r="B134" s="49">
        <f t="shared" si="5"/>
        <v>151</v>
      </c>
      <c r="C134" s="33">
        <v>121</v>
      </c>
      <c r="D134" s="33">
        <v>30</v>
      </c>
      <c r="E134" s="33">
        <v>0</v>
      </c>
      <c r="F134" s="33">
        <v>0</v>
      </c>
      <c r="G134" s="33">
        <v>0</v>
      </c>
    </row>
    <row r="135" s="39" customFormat="1" spans="1:7">
      <c r="A135" s="31" t="s">
        <v>2688</v>
      </c>
      <c r="B135" s="49">
        <f t="shared" si="5"/>
        <v>165</v>
      </c>
      <c r="C135" s="33">
        <v>78</v>
      </c>
      <c r="D135" s="33">
        <v>87</v>
      </c>
      <c r="E135" s="33">
        <v>0</v>
      </c>
      <c r="F135" s="33">
        <v>0</v>
      </c>
      <c r="G135" s="33">
        <v>0</v>
      </c>
    </row>
    <row r="136" s="39" customFormat="1" spans="1:7">
      <c r="A136" s="31" t="s">
        <v>2689</v>
      </c>
      <c r="B136" s="49">
        <f t="shared" ref="B136:B167" si="6">SUM(C136:G136)</f>
        <v>221</v>
      </c>
      <c r="C136" s="33">
        <v>84</v>
      </c>
      <c r="D136" s="33">
        <v>137</v>
      </c>
      <c r="E136" s="33">
        <v>0</v>
      </c>
      <c r="F136" s="33">
        <v>0</v>
      </c>
      <c r="G136" s="33">
        <v>0</v>
      </c>
    </row>
    <row r="137" s="39" customFormat="1" spans="1:7">
      <c r="A137" s="31" t="s">
        <v>2690</v>
      </c>
      <c r="B137" s="49">
        <f t="shared" si="6"/>
        <v>284</v>
      </c>
      <c r="C137" s="33">
        <v>187</v>
      </c>
      <c r="D137" s="33">
        <v>97</v>
      </c>
      <c r="E137" s="33">
        <v>0</v>
      </c>
      <c r="F137" s="33">
        <v>0</v>
      </c>
      <c r="G137" s="33">
        <v>0</v>
      </c>
    </row>
    <row r="138" s="39" customFormat="1" spans="1:7">
      <c r="A138" s="31" t="s">
        <v>2691</v>
      </c>
      <c r="B138" s="49">
        <f t="shared" si="6"/>
        <v>29</v>
      </c>
      <c r="C138" s="33">
        <v>1</v>
      </c>
      <c r="D138" s="33">
        <v>28</v>
      </c>
      <c r="E138" s="33">
        <v>0</v>
      </c>
      <c r="F138" s="33">
        <v>0</v>
      </c>
      <c r="G138" s="33">
        <v>0</v>
      </c>
    </row>
    <row r="139" s="39" customFormat="1" spans="1:7">
      <c r="A139" s="31" t="s">
        <v>2692</v>
      </c>
      <c r="B139" s="49">
        <f t="shared" si="6"/>
        <v>1086</v>
      </c>
      <c r="C139" s="33">
        <v>717</v>
      </c>
      <c r="D139" s="33">
        <v>369</v>
      </c>
      <c r="E139" s="33">
        <v>0</v>
      </c>
      <c r="F139" s="33">
        <v>0</v>
      </c>
      <c r="G139" s="33">
        <v>0</v>
      </c>
    </row>
    <row r="140" s="39" customFormat="1" spans="1:7">
      <c r="A140" s="31" t="s">
        <v>2693</v>
      </c>
      <c r="B140" s="49">
        <f t="shared" si="6"/>
        <v>10751</v>
      </c>
      <c r="C140" s="33">
        <v>4684</v>
      </c>
      <c r="D140" s="33">
        <v>6067</v>
      </c>
      <c r="E140" s="33">
        <v>0</v>
      </c>
      <c r="F140" s="33">
        <v>0</v>
      </c>
      <c r="G140" s="33">
        <v>0</v>
      </c>
    </row>
    <row r="141" s="39" customFormat="1" spans="1:7">
      <c r="A141" s="31" t="s">
        <v>2694</v>
      </c>
      <c r="B141" s="49">
        <f t="shared" si="6"/>
        <v>215</v>
      </c>
      <c r="C141" s="33">
        <v>24</v>
      </c>
      <c r="D141" s="33">
        <v>191</v>
      </c>
      <c r="E141" s="33">
        <v>0</v>
      </c>
      <c r="F141" s="33">
        <v>0</v>
      </c>
      <c r="G141" s="33">
        <v>0</v>
      </c>
    </row>
    <row r="142" s="39" customFormat="1" spans="1:7">
      <c r="A142" s="31" t="s">
        <v>2695</v>
      </c>
      <c r="B142" s="49">
        <f t="shared" si="6"/>
        <v>2573</v>
      </c>
      <c r="C142" s="33">
        <v>743</v>
      </c>
      <c r="D142" s="33">
        <v>1830</v>
      </c>
      <c r="E142" s="33">
        <v>0</v>
      </c>
      <c r="F142" s="33">
        <v>0</v>
      </c>
      <c r="G142" s="33">
        <v>0</v>
      </c>
    </row>
    <row r="143" s="39" customFormat="1" spans="1:7">
      <c r="A143" s="31" t="s">
        <v>2696</v>
      </c>
      <c r="B143" s="49">
        <f t="shared" si="6"/>
        <v>346</v>
      </c>
      <c r="C143" s="33">
        <v>35</v>
      </c>
      <c r="D143" s="33">
        <v>311</v>
      </c>
      <c r="E143" s="33">
        <v>0</v>
      </c>
      <c r="F143" s="33">
        <v>0</v>
      </c>
      <c r="G143" s="33">
        <v>0</v>
      </c>
    </row>
    <row r="144" s="39" customFormat="1" spans="1:7">
      <c r="A144" s="31" t="s">
        <v>2697</v>
      </c>
      <c r="B144" s="49">
        <f t="shared" si="6"/>
        <v>421</v>
      </c>
      <c r="C144" s="33">
        <v>216</v>
      </c>
      <c r="D144" s="33">
        <v>205</v>
      </c>
      <c r="E144" s="33">
        <v>0</v>
      </c>
      <c r="F144" s="33">
        <v>0</v>
      </c>
      <c r="G144" s="33">
        <v>0</v>
      </c>
    </row>
    <row r="145" s="39" customFormat="1" spans="1:7">
      <c r="A145" s="31" t="s">
        <v>2698</v>
      </c>
      <c r="B145" s="49">
        <f t="shared" si="6"/>
        <v>4491</v>
      </c>
      <c r="C145" s="33">
        <v>271</v>
      </c>
      <c r="D145" s="33">
        <v>4220</v>
      </c>
      <c r="E145" s="33">
        <v>0</v>
      </c>
      <c r="F145" s="33">
        <v>0</v>
      </c>
      <c r="G145" s="33">
        <v>0</v>
      </c>
    </row>
    <row r="146" s="39" customFormat="1" spans="1:7">
      <c r="A146" s="31" t="s">
        <v>2699</v>
      </c>
      <c r="B146" s="49">
        <f t="shared" si="6"/>
        <v>1048</v>
      </c>
      <c r="C146" s="33">
        <v>138</v>
      </c>
      <c r="D146" s="33">
        <v>910</v>
      </c>
      <c r="E146" s="33">
        <v>0</v>
      </c>
      <c r="F146" s="33">
        <v>0</v>
      </c>
      <c r="G146" s="33">
        <v>0</v>
      </c>
    </row>
    <row r="147" s="39" customFormat="1" spans="1:7">
      <c r="A147" s="31" t="s">
        <v>2700</v>
      </c>
      <c r="B147" s="49">
        <f t="shared" si="6"/>
        <v>238</v>
      </c>
      <c r="C147" s="33">
        <v>222</v>
      </c>
      <c r="D147" s="33">
        <v>16</v>
      </c>
      <c r="E147" s="33">
        <v>0</v>
      </c>
      <c r="F147" s="33">
        <v>0</v>
      </c>
      <c r="G147" s="33">
        <v>0</v>
      </c>
    </row>
    <row r="148" s="39" customFormat="1" spans="1:7">
      <c r="A148" s="31" t="s">
        <v>2701</v>
      </c>
      <c r="B148" s="49">
        <f t="shared" si="6"/>
        <v>6739</v>
      </c>
      <c r="C148" s="33">
        <v>338</v>
      </c>
      <c r="D148" s="33">
        <v>6401</v>
      </c>
      <c r="E148" s="33">
        <v>0</v>
      </c>
      <c r="F148" s="33">
        <v>0</v>
      </c>
      <c r="G148" s="33">
        <v>0</v>
      </c>
    </row>
    <row r="149" s="39" customFormat="1" spans="1:7">
      <c r="A149" s="31" t="s">
        <v>2702</v>
      </c>
      <c r="B149" s="49">
        <f t="shared" si="6"/>
        <v>154</v>
      </c>
      <c r="C149" s="33">
        <v>83</v>
      </c>
      <c r="D149" s="33">
        <v>71</v>
      </c>
      <c r="E149" s="33">
        <v>0</v>
      </c>
      <c r="F149" s="33">
        <v>0</v>
      </c>
      <c r="G149" s="33">
        <v>0</v>
      </c>
    </row>
    <row r="150" s="39" customFormat="1" spans="1:7">
      <c r="A150" s="31" t="s">
        <v>2703</v>
      </c>
      <c r="B150" s="49">
        <f t="shared" si="6"/>
        <v>209</v>
      </c>
      <c r="C150" s="33">
        <v>145</v>
      </c>
      <c r="D150" s="33">
        <v>64</v>
      </c>
      <c r="E150" s="33">
        <v>0</v>
      </c>
      <c r="F150" s="33">
        <v>0</v>
      </c>
      <c r="G150" s="33">
        <v>0</v>
      </c>
    </row>
    <row r="151" s="39" customFormat="1" spans="1:7">
      <c r="A151" s="31" t="s">
        <v>2704</v>
      </c>
      <c r="B151" s="49">
        <f t="shared" si="6"/>
        <v>266</v>
      </c>
      <c r="C151" s="33">
        <v>90</v>
      </c>
      <c r="D151" s="33">
        <v>176</v>
      </c>
      <c r="E151" s="33">
        <v>0</v>
      </c>
      <c r="F151" s="33">
        <v>0</v>
      </c>
      <c r="G151" s="33">
        <v>0</v>
      </c>
    </row>
    <row r="152" s="39" customFormat="1" spans="1:7">
      <c r="A152" s="31" t="s">
        <v>2705</v>
      </c>
      <c r="B152" s="49">
        <f t="shared" si="6"/>
        <v>422</v>
      </c>
      <c r="C152" s="33">
        <v>203</v>
      </c>
      <c r="D152" s="33">
        <v>219</v>
      </c>
      <c r="E152" s="33">
        <v>0</v>
      </c>
      <c r="F152" s="33">
        <v>0</v>
      </c>
      <c r="G152" s="33">
        <v>0</v>
      </c>
    </row>
    <row r="153" s="39" customFormat="1" spans="1:7">
      <c r="A153" s="31" t="s">
        <v>2706</v>
      </c>
      <c r="B153" s="49">
        <f t="shared" si="6"/>
        <v>5768</v>
      </c>
      <c r="C153" s="33">
        <v>48</v>
      </c>
      <c r="D153" s="33">
        <v>5720</v>
      </c>
      <c r="E153" s="33">
        <v>0</v>
      </c>
      <c r="F153" s="33">
        <v>0</v>
      </c>
      <c r="G153" s="33">
        <v>0</v>
      </c>
    </row>
    <row r="154" s="39" customFormat="1" spans="1:7">
      <c r="A154" s="31" t="s">
        <v>2707</v>
      </c>
      <c r="B154" s="49">
        <f t="shared" si="6"/>
        <v>1627</v>
      </c>
      <c r="C154" s="33">
        <v>42</v>
      </c>
      <c r="D154" s="33">
        <v>1585</v>
      </c>
      <c r="E154" s="33">
        <v>0</v>
      </c>
      <c r="F154" s="33">
        <v>0</v>
      </c>
      <c r="G154" s="33">
        <v>0</v>
      </c>
    </row>
    <row r="155" s="39" customFormat="1" spans="1:7">
      <c r="A155" s="31" t="s">
        <v>2708</v>
      </c>
      <c r="B155" s="49">
        <f t="shared" si="6"/>
        <v>17108</v>
      </c>
      <c r="C155" s="33">
        <v>604</v>
      </c>
      <c r="D155" s="33">
        <v>16504</v>
      </c>
      <c r="E155" s="33">
        <v>0</v>
      </c>
      <c r="F155" s="33">
        <v>0</v>
      </c>
      <c r="G155" s="33">
        <v>0</v>
      </c>
    </row>
    <row r="156" s="39" customFormat="1" spans="1:7">
      <c r="A156" s="31" t="s">
        <v>2709</v>
      </c>
      <c r="B156" s="49">
        <f t="shared" si="6"/>
        <v>183</v>
      </c>
      <c r="C156" s="33">
        <v>79</v>
      </c>
      <c r="D156" s="33">
        <v>104</v>
      </c>
      <c r="E156" s="33">
        <v>0</v>
      </c>
      <c r="F156" s="33">
        <v>0</v>
      </c>
      <c r="G156" s="33">
        <v>0</v>
      </c>
    </row>
    <row r="157" s="39" customFormat="1" spans="1:7">
      <c r="A157" s="31" t="s">
        <v>2710</v>
      </c>
      <c r="B157" s="49">
        <f t="shared" si="6"/>
        <v>427</v>
      </c>
      <c r="C157" s="33">
        <v>329</v>
      </c>
      <c r="D157" s="33">
        <v>98</v>
      </c>
      <c r="E157" s="33">
        <v>0</v>
      </c>
      <c r="F157" s="33">
        <v>0</v>
      </c>
      <c r="G157" s="33">
        <v>0</v>
      </c>
    </row>
    <row r="158" s="39" customFormat="1" spans="1:7">
      <c r="A158" s="31" t="s">
        <v>2711</v>
      </c>
      <c r="B158" s="49">
        <f t="shared" si="6"/>
        <v>69</v>
      </c>
      <c r="C158" s="33">
        <v>62</v>
      </c>
      <c r="D158" s="33">
        <v>7</v>
      </c>
      <c r="E158" s="33">
        <v>0</v>
      </c>
      <c r="F158" s="33">
        <v>0</v>
      </c>
      <c r="G158" s="33">
        <v>0</v>
      </c>
    </row>
    <row r="159" s="39" customFormat="1" spans="1:7">
      <c r="A159" s="31" t="s">
        <v>2712</v>
      </c>
      <c r="B159" s="49">
        <f t="shared" si="6"/>
        <v>730</v>
      </c>
      <c r="C159" s="33">
        <v>186</v>
      </c>
      <c r="D159" s="33">
        <v>544</v>
      </c>
      <c r="E159" s="33">
        <v>0</v>
      </c>
      <c r="F159" s="33">
        <v>0</v>
      </c>
      <c r="G159" s="33">
        <v>0</v>
      </c>
    </row>
    <row r="160" s="39" customFormat="1" spans="1:7">
      <c r="A160" s="31" t="s">
        <v>2713</v>
      </c>
      <c r="B160" s="49">
        <f t="shared" si="6"/>
        <v>233</v>
      </c>
      <c r="C160" s="33">
        <v>114</v>
      </c>
      <c r="D160" s="33">
        <v>119</v>
      </c>
      <c r="E160" s="33">
        <v>0</v>
      </c>
      <c r="F160" s="33">
        <v>0</v>
      </c>
      <c r="G160" s="33">
        <v>0</v>
      </c>
    </row>
    <row r="161" s="39" customFormat="1" spans="1:7">
      <c r="A161" s="31" t="s">
        <v>2714</v>
      </c>
      <c r="B161" s="49">
        <f t="shared" si="6"/>
        <v>83</v>
      </c>
      <c r="C161" s="33">
        <v>71</v>
      </c>
      <c r="D161" s="33">
        <v>12</v>
      </c>
      <c r="E161" s="33">
        <v>0</v>
      </c>
      <c r="F161" s="33">
        <v>0</v>
      </c>
      <c r="G161" s="33">
        <v>0</v>
      </c>
    </row>
    <row r="162" s="39" customFormat="1" spans="1:7">
      <c r="A162" s="31" t="s">
        <v>2715</v>
      </c>
      <c r="B162" s="49">
        <f t="shared" si="6"/>
        <v>315</v>
      </c>
      <c r="C162" s="33">
        <v>68</v>
      </c>
      <c r="D162" s="33">
        <v>247</v>
      </c>
      <c r="E162" s="33">
        <v>0</v>
      </c>
      <c r="F162" s="33">
        <v>0</v>
      </c>
      <c r="G162" s="33">
        <v>0</v>
      </c>
    </row>
    <row r="163" s="39" customFormat="1" spans="1:7">
      <c r="A163" s="31" t="s">
        <v>2716</v>
      </c>
      <c r="B163" s="49">
        <f t="shared" si="6"/>
        <v>13782</v>
      </c>
      <c r="C163" s="33">
        <v>82</v>
      </c>
      <c r="D163" s="33">
        <v>13700</v>
      </c>
      <c r="E163" s="33">
        <v>0</v>
      </c>
      <c r="F163" s="33">
        <v>0</v>
      </c>
      <c r="G163" s="33">
        <v>0</v>
      </c>
    </row>
    <row r="164" s="39" customFormat="1" spans="1:7">
      <c r="A164" s="31" t="s">
        <v>2717</v>
      </c>
      <c r="B164" s="49">
        <f t="shared" si="6"/>
        <v>134</v>
      </c>
      <c r="C164" s="33">
        <v>96</v>
      </c>
      <c r="D164" s="33">
        <v>38</v>
      </c>
      <c r="E164" s="33">
        <v>0</v>
      </c>
      <c r="F164" s="33">
        <v>0</v>
      </c>
      <c r="G164" s="33">
        <v>0</v>
      </c>
    </row>
    <row r="165" s="39" customFormat="1" spans="1:7">
      <c r="A165" s="31" t="s">
        <v>2718</v>
      </c>
      <c r="B165" s="49">
        <f t="shared" si="6"/>
        <v>7793</v>
      </c>
      <c r="C165" s="33">
        <v>1223</v>
      </c>
      <c r="D165" s="33">
        <v>6570</v>
      </c>
      <c r="E165" s="33">
        <v>0</v>
      </c>
      <c r="F165" s="33">
        <v>0</v>
      </c>
      <c r="G165" s="33">
        <v>0</v>
      </c>
    </row>
    <row r="166" s="39" customFormat="1" spans="1:7">
      <c r="A166" s="31" t="s">
        <v>2719</v>
      </c>
      <c r="B166" s="49">
        <f t="shared" si="6"/>
        <v>418</v>
      </c>
      <c r="C166" s="33">
        <v>369</v>
      </c>
      <c r="D166" s="33">
        <v>49</v>
      </c>
      <c r="E166" s="33">
        <v>0</v>
      </c>
      <c r="F166" s="33">
        <v>0</v>
      </c>
      <c r="G166" s="33">
        <v>0</v>
      </c>
    </row>
    <row r="167" s="39" customFormat="1" spans="1:7">
      <c r="A167" s="31" t="s">
        <v>2720</v>
      </c>
      <c r="B167" s="49">
        <f t="shared" si="6"/>
        <v>136</v>
      </c>
      <c r="C167" s="33">
        <v>111</v>
      </c>
      <c r="D167" s="33">
        <v>25</v>
      </c>
      <c r="E167" s="33">
        <v>0</v>
      </c>
      <c r="F167" s="33">
        <v>0</v>
      </c>
      <c r="G167" s="33">
        <v>0</v>
      </c>
    </row>
    <row r="168" s="39" customFormat="1" spans="1:7">
      <c r="A168" s="31" t="s">
        <v>2721</v>
      </c>
      <c r="B168" s="49">
        <f t="shared" ref="B168:B212" si="7">SUM(C168:G168)</f>
        <v>602</v>
      </c>
      <c r="C168" s="33">
        <v>471</v>
      </c>
      <c r="D168" s="33">
        <v>131</v>
      </c>
      <c r="E168" s="33">
        <v>0</v>
      </c>
      <c r="F168" s="33">
        <v>0</v>
      </c>
      <c r="G168" s="33">
        <v>0</v>
      </c>
    </row>
    <row r="169" s="39" customFormat="1" spans="1:7">
      <c r="A169" s="31" t="s">
        <v>2722</v>
      </c>
      <c r="B169" s="49">
        <f t="shared" si="7"/>
        <v>4433</v>
      </c>
      <c r="C169" s="33">
        <v>523</v>
      </c>
      <c r="D169" s="33">
        <v>3910</v>
      </c>
      <c r="E169" s="33">
        <v>0</v>
      </c>
      <c r="F169" s="33">
        <v>0</v>
      </c>
      <c r="G169" s="33">
        <v>0</v>
      </c>
    </row>
    <row r="170" s="39" customFormat="1" spans="1:7">
      <c r="A170" s="31" t="s">
        <v>2723</v>
      </c>
      <c r="B170" s="49">
        <f t="shared" si="7"/>
        <v>122</v>
      </c>
      <c r="C170" s="33">
        <v>109</v>
      </c>
      <c r="D170" s="33">
        <v>13</v>
      </c>
      <c r="E170" s="33">
        <v>0</v>
      </c>
      <c r="F170" s="33">
        <v>0</v>
      </c>
      <c r="G170" s="33">
        <v>0</v>
      </c>
    </row>
    <row r="171" s="39" customFormat="1" spans="1:7">
      <c r="A171" s="31" t="s">
        <v>2724</v>
      </c>
      <c r="B171" s="49">
        <f t="shared" si="7"/>
        <v>62</v>
      </c>
      <c r="C171" s="33">
        <v>54</v>
      </c>
      <c r="D171" s="33">
        <v>8</v>
      </c>
      <c r="E171" s="33">
        <v>0</v>
      </c>
      <c r="F171" s="33">
        <v>0</v>
      </c>
      <c r="G171" s="33">
        <v>0</v>
      </c>
    </row>
    <row r="172" s="39" customFormat="1" spans="1:7">
      <c r="A172" s="31" t="s">
        <v>2725</v>
      </c>
      <c r="B172" s="49">
        <f t="shared" si="7"/>
        <v>132</v>
      </c>
      <c r="C172" s="33">
        <v>110</v>
      </c>
      <c r="D172" s="33">
        <v>22</v>
      </c>
      <c r="E172" s="33">
        <v>0</v>
      </c>
      <c r="F172" s="33">
        <v>0</v>
      </c>
      <c r="G172" s="33">
        <v>0</v>
      </c>
    </row>
    <row r="173" s="39" customFormat="1" spans="1:7">
      <c r="A173" s="31" t="s">
        <v>2726</v>
      </c>
      <c r="B173" s="49">
        <f t="shared" si="7"/>
        <v>3750</v>
      </c>
      <c r="C173" s="33">
        <v>403</v>
      </c>
      <c r="D173" s="33">
        <v>3347</v>
      </c>
      <c r="E173" s="33">
        <v>0</v>
      </c>
      <c r="F173" s="33">
        <v>0</v>
      </c>
      <c r="G173" s="33">
        <v>0</v>
      </c>
    </row>
    <row r="174" s="39" customFormat="1" spans="1:7">
      <c r="A174" s="31" t="s">
        <v>2727</v>
      </c>
      <c r="B174" s="49">
        <f t="shared" si="7"/>
        <v>140</v>
      </c>
      <c r="C174" s="33">
        <v>131</v>
      </c>
      <c r="D174" s="33">
        <v>9</v>
      </c>
      <c r="E174" s="33">
        <v>0</v>
      </c>
      <c r="F174" s="33">
        <v>0</v>
      </c>
      <c r="G174" s="33">
        <v>0</v>
      </c>
    </row>
    <row r="175" s="39" customFormat="1" spans="1:7">
      <c r="A175" s="31" t="s">
        <v>2728</v>
      </c>
      <c r="B175" s="49">
        <f t="shared" si="7"/>
        <v>53</v>
      </c>
      <c r="C175" s="33">
        <v>43</v>
      </c>
      <c r="D175" s="33">
        <v>10</v>
      </c>
      <c r="E175" s="33">
        <v>0</v>
      </c>
      <c r="F175" s="33">
        <v>0</v>
      </c>
      <c r="G175" s="33">
        <v>0</v>
      </c>
    </row>
    <row r="176" s="39" customFormat="1" spans="1:7">
      <c r="A176" s="31" t="s">
        <v>2729</v>
      </c>
      <c r="B176" s="49">
        <f t="shared" si="7"/>
        <v>113</v>
      </c>
      <c r="C176" s="33">
        <v>95</v>
      </c>
      <c r="D176" s="33">
        <v>18</v>
      </c>
      <c r="E176" s="33">
        <v>0</v>
      </c>
      <c r="F176" s="33">
        <v>0</v>
      </c>
      <c r="G176" s="33">
        <v>0</v>
      </c>
    </row>
    <row r="177" s="39" customFormat="1" spans="1:7">
      <c r="A177" s="31" t="s">
        <v>2730</v>
      </c>
      <c r="B177" s="49">
        <f t="shared" si="7"/>
        <v>152</v>
      </c>
      <c r="C177" s="33">
        <v>145</v>
      </c>
      <c r="D177" s="33">
        <v>7</v>
      </c>
      <c r="E177" s="33">
        <v>0</v>
      </c>
      <c r="F177" s="33">
        <v>0</v>
      </c>
      <c r="G177" s="33">
        <v>0</v>
      </c>
    </row>
    <row r="178" s="39" customFormat="1" spans="1:7">
      <c r="A178" s="31" t="s">
        <v>2731</v>
      </c>
      <c r="B178" s="49">
        <f t="shared" si="7"/>
        <v>46</v>
      </c>
      <c r="C178" s="33">
        <v>39</v>
      </c>
      <c r="D178" s="33">
        <v>7</v>
      </c>
      <c r="E178" s="33">
        <v>0</v>
      </c>
      <c r="F178" s="33">
        <v>0</v>
      </c>
      <c r="G178" s="33">
        <v>0</v>
      </c>
    </row>
    <row r="179" s="39" customFormat="1" spans="1:7">
      <c r="A179" s="31" t="s">
        <v>2732</v>
      </c>
      <c r="B179" s="49">
        <f t="shared" si="7"/>
        <v>4291</v>
      </c>
      <c r="C179" s="33">
        <v>522</v>
      </c>
      <c r="D179" s="33">
        <v>3769</v>
      </c>
      <c r="E179" s="33">
        <v>0</v>
      </c>
      <c r="F179" s="33">
        <v>0</v>
      </c>
      <c r="G179" s="33">
        <v>0</v>
      </c>
    </row>
    <row r="180" s="39" customFormat="1" spans="1:7">
      <c r="A180" s="31" t="s">
        <v>2733</v>
      </c>
      <c r="B180" s="49">
        <f t="shared" si="7"/>
        <v>157</v>
      </c>
      <c r="C180" s="33">
        <v>119</v>
      </c>
      <c r="D180" s="33">
        <v>38</v>
      </c>
      <c r="E180" s="33">
        <v>0</v>
      </c>
      <c r="F180" s="33">
        <v>0</v>
      </c>
      <c r="G180" s="33">
        <v>0</v>
      </c>
    </row>
    <row r="181" s="39" customFormat="1" spans="1:7">
      <c r="A181" s="31" t="s">
        <v>2734</v>
      </c>
      <c r="B181" s="49">
        <f t="shared" si="7"/>
        <v>4840</v>
      </c>
      <c r="C181" s="33">
        <v>557</v>
      </c>
      <c r="D181" s="33">
        <v>4283</v>
      </c>
      <c r="E181" s="33">
        <v>0</v>
      </c>
      <c r="F181" s="33">
        <v>0</v>
      </c>
      <c r="G181" s="33">
        <v>0</v>
      </c>
    </row>
    <row r="182" s="39" customFormat="1" spans="1:7">
      <c r="A182" s="31" t="s">
        <v>2735</v>
      </c>
      <c r="B182" s="49">
        <f t="shared" si="7"/>
        <v>176</v>
      </c>
      <c r="C182" s="33">
        <v>165</v>
      </c>
      <c r="D182" s="33">
        <v>11</v>
      </c>
      <c r="E182" s="33">
        <v>0</v>
      </c>
      <c r="F182" s="33">
        <v>0</v>
      </c>
      <c r="G182" s="33">
        <v>0</v>
      </c>
    </row>
    <row r="183" s="39" customFormat="1" spans="1:7">
      <c r="A183" s="31" t="s">
        <v>2736</v>
      </c>
      <c r="B183" s="49">
        <f t="shared" si="7"/>
        <v>78</v>
      </c>
      <c r="C183" s="33">
        <v>70</v>
      </c>
      <c r="D183" s="33">
        <v>8</v>
      </c>
      <c r="E183" s="33">
        <v>0</v>
      </c>
      <c r="F183" s="33">
        <v>0</v>
      </c>
      <c r="G183" s="33">
        <v>0</v>
      </c>
    </row>
    <row r="184" s="39" customFormat="1" spans="1:7">
      <c r="A184" s="31" t="s">
        <v>2737</v>
      </c>
      <c r="B184" s="49">
        <f t="shared" si="7"/>
        <v>95</v>
      </c>
      <c r="C184" s="33">
        <v>74</v>
      </c>
      <c r="D184" s="33">
        <v>21</v>
      </c>
      <c r="E184" s="33">
        <v>0</v>
      </c>
      <c r="F184" s="33">
        <v>0</v>
      </c>
      <c r="G184" s="33">
        <v>0</v>
      </c>
    </row>
    <row r="185" s="39" customFormat="1" spans="1:7">
      <c r="A185" s="31" t="s">
        <v>2738</v>
      </c>
      <c r="B185" s="49">
        <f t="shared" si="7"/>
        <v>4120</v>
      </c>
      <c r="C185" s="33">
        <v>562</v>
      </c>
      <c r="D185" s="33">
        <v>3558</v>
      </c>
      <c r="E185" s="33">
        <v>0</v>
      </c>
      <c r="F185" s="33">
        <v>0</v>
      </c>
      <c r="G185" s="33">
        <v>0</v>
      </c>
    </row>
    <row r="186" s="39" customFormat="1" spans="1:7">
      <c r="A186" s="31" t="s">
        <v>2739</v>
      </c>
      <c r="B186" s="49">
        <f t="shared" si="7"/>
        <v>81</v>
      </c>
      <c r="C186" s="33">
        <v>65</v>
      </c>
      <c r="D186" s="33">
        <v>16</v>
      </c>
      <c r="E186" s="33">
        <v>0</v>
      </c>
      <c r="F186" s="33">
        <v>0</v>
      </c>
      <c r="G186" s="33">
        <v>0</v>
      </c>
    </row>
    <row r="187" s="39" customFormat="1" spans="1:7">
      <c r="A187" s="31" t="s">
        <v>2740</v>
      </c>
      <c r="B187" s="49">
        <f t="shared" si="7"/>
        <v>139</v>
      </c>
      <c r="C187" s="33">
        <v>132</v>
      </c>
      <c r="D187" s="33">
        <v>7</v>
      </c>
      <c r="E187" s="33">
        <v>0</v>
      </c>
      <c r="F187" s="33">
        <v>0</v>
      </c>
      <c r="G187" s="33">
        <v>0</v>
      </c>
    </row>
    <row r="188" s="39" customFormat="1" spans="1:7">
      <c r="A188" s="31" t="s">
        <v>2741</v>
      </c>
      <c r="B188" s="49">
        <f t="shared" si="7"/>
        <v>120</v>
      </c>
      <c r="C188" s="33">
        <v>103</v>
      </c>
      <c r="D188" s="33">
        <v>17</v>
      </c>
      <c r="E188" s="33">
        <v>0</v>
      </c>
      <c r="F188" s="33">
        <v>0</v>
      </c>
      <c r="G188" s="33">
        <v>0</v>
      </c>
    </row>
    <row r="189" s="39" customFormat="1" spans="1:7">
      <c r="A189" s="31" t="s">
        <v>2742</v>
      </c>
      <c r="B189" s="49">
        <f t="shared" si="7"/>
        <v>4675</v>
      </c>
      <c r="C189" s="33">
        <v>608</v>
      </c>
      <c r="D189" s="33">
        <v>4067</v>
      </c>
      <c r="E189" s="33">
        <v>0</v>
      </c>
      <c r="F189" s="33">
        <v>0</v>
      </c>
      <c r="G189" s="33">
        <v>0</v>
      </c>
    </row>
    <row r="190" s="39" customFormat="1" spans="1:7">
      <c r="A190" s="31" t="s">
        <v>2743</v>
      </c>
      <c r="B190" s="49">
        <f t="shared" si="7"/>
        <v>85</v>
      </c>
      <c r="C190" s="33">
        <v>78</v>
      </c>
      <c r="D190" s="33">
        <v>7</v>
      </c>
      <c r="E190" s="33">
        <v>0</v>
      </c>
      <c r="F190" s="33">
        <v>0</v>
      </c>
      <c r="G190" s="33">
        <v>0</v>
      </c>
    </row>
    <row r="191" s="39" customFormat="1" spans="1:7">
      <c r="A191" s="31" t="s">
        <v>2744</v>
      </c>
      <c r="B191" s="49">
        <f t="shared" si="7"/>
        <v>179</v>
      </c>
      <c r="C191" s="33">
        <v>163</v>
      </c>
      <c r="D191" s="33">
        <v>16</v>
      </c>
      <c r="E191" s="33">
        <v>0</v>
      </c>
      <c r="F191" s="33">
        <v>0</v>
      </c>
      <c r="G191" s="33">
        <v>0</v>
      </c>
    </row>
    <row r="192" s="39" customFormat="1" spans="1:7">
      <c r="A192" s="31" t="s">
        <v>2745</v>
      </c>
      <c r="B192" s="49">
        <f t="shared" si="7"/>
        <v>152</v>
      </c>
      <c r="C192" s="33">
        <v>122</v>
      </c>
      <c r="D192" s="33">
        <v>30</v>
      </c>
      <c r="E192" s="33">
        <v>0</v>
      </c>
      <c r="F192" s="33">
        <v>0</v>
      </c>
      <c r="G192" s="33">
        <v>0</v>
      </c>
    </row>
    <row r="193" s="39" customFormat="1" spans="1:7">
      <c r="A193" s="31" t="s">
        <v>2746</v>
      </c>
      <c r="B193" s="49">
        <f t="shared" si="7"/>
        <v>4913</v>
      </c>
      <c r="C193" s="33">
        <v>510</v>
      </c>
      <c r="D193" s="33">
        <v>4403</v>
      </c>
      <c r="E193" s="33">
        <v>0</v>
      </c>
      <c r="F193" s="33">
        <v>0</v>
      </c>
      <c r="G193" s="33">
        <v>0</v>
      </c>
    </row>
    <row r="194" s="39" customFormat="1" spans="1:7">
      <c r="A194" s="31" t="s">
        <v>2747</v>
      </c>
      <c r="B194" s="49">
        <f t="shared" si="7"/>
        <v>108</v>
      </c>
      <c r="C194" s="33">
        <v>63</v>
      </c>
      <c r="D194" s="33">
        <v>45</v>
      </c>
      <c r="E194" s="33">
        <v>0</v>
      </c>
      <c r="F194" s="33">
        <v>0</v>
      </c>
      <c r="G194" s="33">
        <v>0</v>
      </c>
    </row>
    <row r="195" s="39" customFormat="1" spans="1:7">
      <c r="A195" s="31" t="s">
        <v>2748</v>
      </c>
      <c r="B195" s="49">
        <f t="shared" si="7"/>
        <v>179</v>
      </c>
      <c r="C195" s="33">
        <v>168</v>
      </c>
      <c r="D195" s="33">
        <v>11</v>
      </c>
      <c r="E195" s="33">
        <v>0</v>
      </c>
      <c r="F195" s="33">
        <v>0</v>
      </c>
      <c r="G195" s="33">
        <v>0</v>
      </c>
    </row>
    <row r="196" s="39" customFormat="1" spans="1:7">
      <c r="A196" s="31" t="s">
        <v>2749</v>
      </c>
      <c r="B196" s="49">
        <f t="shared" si="7"/>
        <v>118</v>
      </c>
      <c r="C196" s="33">
        <v>94</v>
      </c>
      <c r="D196" s="33">
        <v>24</v>
      </c>
      <c r="E196" s="33">
        <v>0</v>
      </c>
      <c r="F196" s="33">
        <v>0</v>
      </c>
      <c r="G196" s="33">
        <v>0</v>
      </c>
    </row>
    <row r="197" s="39" customFormat="1" spans="1:7">
      <c r="A197" s="31" t="s">
        <v>2750</v>
      </c>
      <c r="B197" s="49">
        <f t="shared" si="7"/>
        <v>4868</v>
      </c>
      <c r="C197" s="33">
        <v>505</v>
      </c>
      <c r="D197" s="33">
        <v>4363</v>
      </c>
      <c r="E197" s="33">
        <v>0</v>
      </c>
      <c r="F197" s="33">
        <v>0</v>
      </c>
      <c r="G197" s="33">
        <v>0</v>
      </c>
    </row>
    <row r="198" s="39" customFormat="1" spans="1:7">
      <c r="A198" s="31" t="s">
        <v>2751</v>
      </c>
      <c r="B198" s="49">
        <f t="shared" si="7"/>
        <v>170</v>
      </c>
      <c r="C198" s="33">
        <v>156</v>
      </c>
      <c r="D198" s="33">
        <v>14</v>
      </c>
      <c r="E198" s="33">
        <v>0</v>
      </c>
      <c r="F198" s="33">
        <v>0</v>
      </c>
      <c r="G198" s="33">
        <v>0</v>
      </c>
    </row>
    <row r="199" s="39" customFormat="1" spans="1:7">
      <c r="A199" s="31" t="s">
        <v>2752</v>
      </c>
      <c r="B199" s="49">
        <f t="shared" si="7"/>
        <v>63</v>
      </c>
      <c r="C199" s="33">
        <v>58</v>
      </c>
      <c r="D199" s="33">
        <v>5</v>
      </c>
      <c r="E199" s="33">
        <v>0</v>
      </c>
      <c r="F199" s="33">
        <v>0</v>
      </c>
      <c r="G199" s="33">
        <v>0</v>
      </c>
    </row>
    <row r="200" s="39" customFormat="1" spans="1:7">
      <c r="A200" s="31" t="s">
        <v>2753</v>
      </c>
      <c r="B200" s="49">
        <f t="shared" si="7"/>
        <v>147</v>
      </c>
      <c r="C200" s="33">
        <v>120</v>
      </c>
      <c r="D200" s="33">
        <v>27</v>
      </c>
      <c r="E200" s="33">
        <v>0</v>
      </c>
      <c r="F200" s="33">
        <v>0</v>
      </c>
      <c r="G200" s="33">
        <v>0</v>
      </c>
    </row>
    <row r="201" s="39" customFormat="1" spans="1:7">
      <c r="A201" s="31" t="s">
        <v>2754</v>
      </c>
      <c r="B201" s="49">
        <f t="shared" si="7"/>
        <v>3624</v>
      </c>
      <c r="C201" s="33">
        <v>436</v>
      </c>
      <c r="D201" s="33">
        <v>3188</v>
      </c>
      <c r="E201" s="33">
        <v>0</v>
      </c>
      <c r="F201" s="33">
        <v>0</v>
      </c>
      <c r="G201" s="33">
        <v>0</v>
      </c>
    </row>
    <row r="202" s="39" customFormat="1" spans="1:7">
      <c r="A202" s="31" t="s">
        <v>2755</v>
      </c>
      <c r="B202" s="49">
        <f t="shared" si="7"/>
        <v>173</v>
      </c>
      <c r="C202" s="33">
        <v>167</v>
      </c>
      <c r="D202" s="33">
        <v>6</v>
      </c>
      <c r="E202" s="33">
        <v>0</v>
      </c>
      <c r="F202" s="33">
        <v>0</v>
      </c>
      <c r="G202" s="33">
        <v>0</v>
      </c>
    </row>
    <row r="203" s="39" customFormat="1" spans="1:7">
      <c r="A203" s="31" t="s">
        <v>2756</v>
      </c>
      <c r="B203" s="49">
        <f t="shared" si="7"/>
        <v>47</v>
      </c>
      <c r="C203" s="33">
        <v>40</v>
      </c>
      <c r="D203" s="33">
        <v>7</v>
      </c>
      <c r="E203" s="33">
        <v>0</v>
      </c>
      <c r="F203" s="33">
        <v>0</v>
      </c>
      <c r="G203" s="33">
        <v>0</v>
      </c>
    </row>
    <row r="204" s="39" customFormat="1" spans="1:7">
      <c r="A204" s="31" t="s">
        <v>2757</v>
      </c>
      <c r="B204" s="49">
        <f t="shared" si="7"/>
        <v>187</v>
      </c>
      <c r="C204" s="33">
        <v>94</v>
      </c>
      <c r="D204" s="33">
        <v>93</v>
      </c>
      <c r="E204" s="33">
        <v>0</v>
      </c>
      <c r="F204" s="33">
        <v>0</v>
      </c>
      <c r="G204" s="33">
        <v>0</v>
      </c>
    </row>
    <row r="205" s="39" customFormat="1" spans="1:7">
      <c r="A205" s="31" t="s">
        <v>2758</v>
      </c>
      <c r="B205" s="49">
        <f t="shared" si="7"/>
        <v>1515</v>
      </c>
      <c r="C205" s="33">
        <v>53</v>
      </c>
      <c r="D205" s="33">
        <v>1462</v>
      </c>
      <c r="E205" s="33">
        <v>0</v>
      </c>
      <c r="F205" s="33">
        <v>0</v>
      </c>
      <c r="G205" s="33">
        <v>0</v>
      </c>
    </row>
    <row r="206" s="39" customFormat="1" spans="1:7">
      <c r="A206" s="31" t="s">
        <v>2759</v>
      </c>
      <c r="B206" s="49">
        <f t="shared" si="7"/>
        <v>39</v>
      </c>
      <c r="C206" s="33">
        <v>22</v>
      </c>
      <c r="D206" s="33">
        <v>17</v>
      </c>
      <c r="E206" s="33">
        <v>0</v>
      </c>
      <c r="F206" s="33">
        <v>0</v>
      </c>
      <c r="G206" s="33">
        <v>0</v>
      </c>
    </row>
    <row r="207" s="39" customFormat="1" spans="1:7">
      <c r="A207" s="31" t="s">
        <v>2760</v>
      </c>
      <c r="B207" s="49">
        <f t="shared" si="7"/>
        <v>3339</v>
      </c>
      <c r="C207" s="33">
        <v>2720</v>
      </c>
      <c r="D207" s="33">
        <v>619</v>
      </c>
      <c r="E207" s="33">
        <v>0</v>
      </c>
      <c r="F207" s="33">
        <v>0</v>
      </c>
      <c r="G207" s="33">
        <v>0</v>
      </c>
    </row>
    <row r="208" ht="12" spans="1:7">
      <c r="A208" s="31" t="s">
        <v>2761</v>
      </c>
      <c r="B208" s="49">
        <f t="shared" si="7"/>
        <v>8</v>
      </c>
      <c r="C208" s="33">
        <v>8</v>
      </c>
      <c r="D208" s="33">
        <v>0</v>
      </c>
      <c r="E208" s="33">
        <v>0</v>
      </c>
      <c r="F208" s="33">
        <v>0</v>
      </c>
      <c r="G208" s="33">
        <v>0</v>
      </c>
    </row>
    <row r="209" ht="12" spans="1:7">
      <c r="A209" s="31" t="s">
        <v>2762</v>
      </c>
      <c r="B209" s="49">
        <f t="shared" si="7"/>
        <v>41</v>
      </c>
      <c r="C209" s="33">
        <v>24</v>
      </c>
      <c r="D209" s="33">
        <v>17</v>
      </c>
      <c r="E209" s="33">
        <v>0</v>
      </c>
      <c r="F209" s="33">
        <v>0</v>
      </c>
      <c r="G209" s="33">
        <v>0</v>
      </c>
    </row>
    <row r="210" ht="12" spans="1:7">
      <c r="A210" s="31" t="s">
        <v>2763</v>
      </c>
      <c r="B210" s="49">
        <f t="shared" si="7"/>
        <v>33</v>
      </c>
      <c r="C210" s="33">
        <v>16</v>
      </c>
      <c r="D210" s="33">
        <v>17</v>
      </c>
      <c r="E210" s="33">
        <v>0</v>
      </c>
      <c r="F210" s="33">
        <v>0</v>
      </c>
      <c r="G210" s="33">
        <v>0</v>
      </c>
    </row>
    <row r="211" ht="12" spans="1:7">
      <c r="A211" s="31" t="s">
        <v>2764</v>
      </c>
      <c r="B211" s="49">
        <f t="shared" si="7"/>
        <v>6651</v>
      </c>
      <c r="C211" s="33">
        <v>452</v>
      </c>
      <c r="D211" s="33">
        <v>6199</v>
      </c>
      <c r="E211" s="33">
        <v>0</v>
      </c>
      <c r="F211" s="33">
        <v>0</v>
      </c>
      <c r="G211" s="33">
        <v>0</v>
      </c>
    </row>
    <row r="212" ht="12" spans="1:7">
      <c r="A212" s="31" t="s">
        <v>2765</v>
      </c>
      <c r="B212" s="49">
        <f t="shared" si="7"/>
        <v>206</v>
      </c>
      <c r="C212" s="33">
        <v>170</v>
      </c>
      <c r="D212" s="33">
        <v>36</v>
      </c>
      <c r="E212" s="33">
        <v>0</v>
      </c>
      <c r="F212" s="33">
        <v>0</v>
      </c>
      <c r="G212" s="33">
        <v>0</v>
      </c>
    </row>
  </sheetData>
  <mergeCells count="3">
    <mergeCell ref="A2:G2"/>
    <mergeCell ref="B3:C3"/>
    <mergeCell ref="F3:G3"/>
  </mergeCells>
  <pageMargins left="0.75" right="0.75" top="1" bottom="1" header="0.511805555555556" footer="0.511805555555556"/>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0"/>
  <sheetViews>
    <sheetView workbookViewId="0">
      <selection activeCell="A4" sqref="A4:D39"/>
    </sheetView>
  </sheetViews>
  <sheetFormatPr defaultColWidth="9.33333333333333" defaultRowHeight="11.25" outlineLevelCol="3"/>
  <cols>
    <col min="1" max="1" width="39.8333333333333" customWidth="1"/>
    <col min="2" max="2" width="13.5" customWidth="1"/>
    <col min="3" max="3" width="37" customWidth="1"/>
    <col min="4" max="4" width="13.3333333333333" customWidth="1"/>
  </cols>
  <sheetData>
    <row r="1" ht="14.25" spans="1:4">
      <c r="A1" s="189" t="s">
        <v>69</v>
      </c>
      <c r="B1" s="188"/>
      <c r="C1" s="188"/>
      <c r="D1" s="188"/>
    </row>
    <row r="2" ht="22.5" spans="1:4">
      <c r="A2" s="536" t="s">
        <v>70</v>
      </c>
      <c r="B2" s="536"/>
      <c r="C2" s="536"/>
      <c r="D2" s="536"/>
    </row>
    <row r="3" ht="12" spans="1:4">
      <c r="A3" s="190" t="s">
        <v>71</v>
      </c>
      <c r="B3" s="190"/>
      <c r="C3" s="190"/>
      <c r="D3" s="190"/>
    </row>
    <row r="4" ht="17.25" customHeight="1" spans="1:4">
      <c r="A4" s="191" t="s">
        <v>72</v>
      </c>
      <c r="B4" s="191" t="s">
        <v>73</v>
      </c>
      <c r="C4" s="191" t="s">
        <v>72</v>
      </c>
      <c r="D4" s="191" t="s">
        <v>73</v>
      </c>
    </row>
    <row r="5" ht="17.25" customHeight="1" spans="1:4">
      <c r="A5" s="537" t="s">
        <v>74</v>
      </c>
      <c r="B5" s="516">
        <f>B6+B22</f>
        <v>47355</v>
      </c>
      <c r="C5" s="537" t="s">
        <v>75</v>
      </c>
      <c r="D5" s="516">
        <f>SUM(D6:D30)</f>
        <v>341327</v>
      </c>
    </row>
    <row r="6" ht="17.25" customHeight="1" spans="1:4">
      <c r="A6" s="230" t="s">
        <v>76</v>
      </c>
      <c r="B6" s="108">
        <v>30204</v>
      </c>
      <c r="C6" s="472" t="s">
        <v>77</v>
      </c>
      <c r="D6" s="108">
        <v>26710</v>
      </c>
    </row>
    <row r="7" ht="17.25" customHeight="1" spans="1:4">
      <c r="A7" s="230" t="s">
        <v>78</v>
      </c>
      <c r="B7" s="108">
        <v>13440</v>
      </c>
      <c r="C7" s="472" t="s">
        <v>79</v>
      </c>
      <c r="D7" s="108">
        <v>0</v>
      </c>
    </row>
    <row r="8" ht="17.25" customHeight="1" spans="1:4">
      <c r="A8" s="230" t="s">
        <v>80</v>
      </c>
      <c r="B8" s="108">
        <v>5902</v>
      </c>
      <c r="C8" s="472" t="s">
        <v>81</v>
      </c>
      <c r="D8" s="108">
        <v>412</v>
      </c>
    </row>
    <row r="9" ht="17.25" customHeight="1" spans="1:4">
      <c r="A9" s="230" t="s">
        <v>82</v>
      </c>
      <c r="B9" s="108">
        <v>946</v>
      </c>
      <c r="C9" s="472" t="s">
        <v>83</v>
      </c>
      <c r="D9" s="108">
        <v>12821</v>
      </c>
    </row>
    <row r="10" ht="17.25" customHeight="1" spans="1:4">
      <c r="A10" s="230" t="s">
        <v>84</v>
      </c>
      <c r="B10" s="108">
        <v>440</v>
      </c>
      <c r="C10" s="472" t="s">
        <v>85</v>
      </c>
      <c r="D10" s="108">
        <v>46642</v>
      </c>
    </row>
    <row r="11" ht="17.25" customHeight="1" spans="1:4">
      <c r="A11" s="230" t="s">
        <v>86</v>
      </c>
      <c r="B11" s="108">
        <v>1489</v>
      </c>
      <c r="C11" s="472" t="s">
        <v>87</v>
      </c>
      <c r="D11" s="108">
        <v>152</v>
      </c>
    </row>
    <row r="12" ht="17.25" customHeight="1" spans="1:4">
      <c r="A12" s="230" t="s">
        <v>88</v>
      </c>
      <c r="B12" s="108">
        <v>932</v>
      </c>
      <c r="C12" s="472" t="s">
        <v>89</v>
      </c>
      <c r="D12" s="108">
        <v>7239</v>
      </c>
    </row>
    <row r="13" ht="17.25" customHeight="1" spans="1:4">
      <c r="A13" s="230" t="s">
        <v>90</v>
      </c>
      <c r="B13" s="108">
        <v>493</v>
      </c>
      <c r="C13" s="472" t="s">
        <v>91</v>
      </c>
      <c r="D13" s="108">
        <v>59737</v>
      </c>
    </row>
    <row r="14" ht="17.25" customHeight="1" spans="1:4">
      <c r="A14" s="230" t="s">
        <v>92</v>
      </c>
      <c r="B14" s="108">
        <v>2720</v>
      </c>
      <c r="C14" s="472" t="s">
        <v>93</v>
      </c>
      <c r="D14" s="108">
        <v>43616</v>
      </c>
    </row>
    <row r="15" ht="17.25" customHeight="1" spans="1:4">
      <c r="A15" s="230" t="s">
        <v>94</v>
      </c>
      <c r="B15" s="108">
        <v>2327</v>
      </c>
      <c r="C15" s="472" t="s">
        <v>95</v>
      </c>
      <c r="D15" s="108">
        <v>15906</v>
      </c>
    </row>
    <row r="16" ht="17.25" customHeight="1" spans="1:4">
      <c r="A16" s="230" t="s">
        <v>96</v>
      </c>
      <c r="B16" s="108">
        <v>512</v>
      </c>
      <c r="C16" s="472" t="s">
        <v>97</v>
      </c>
      <c r="D16" s="108">
        <v>14498</v>
      </c>
    </row>
    <row r="17" ht="17.25" customHeight="1" spans="1:4">
      <c r="A17" s="230" t="s">
        <v>98</v>
      </c>
      <c r="B17" s="108">
        <v>57</v>
      </c>
      <c r="C17" s="472" t="s">
        <v>99</v>
      </c>
      <c r="D17" s="108">
        <v>51541</v>
      </c>
    </row>
    <row r="18" ht="17.25" customHeight="1" spans="1:4">
      <c r="A18" s="230" t="s">
        <v>100</v>
      </c>
      <c r="B18" s="108">
        <v>888</v>
      </c>
      <c r="C18" s="472" t="s">
        <v>101</v>
      </c>
      <c r="D18" s="108">
        <v>24346</v>
      </c>
    </row>
    <row r="19" ht="17.25" customHeight="1" spans="1:4">
      <c r="A19" s="230" t="s">
        <v>102</v>
      </c>
      <c r="B19" s="108">
        <v>0</v>
      </c>
      <c r="C19" s="472" t="s">
        <v>103</v>
      </c>
      <c r="D19" s="108">
        <v>661</v>
      </c>
    </row>
    <row r="20" ht="17.25" customHeight="1" spans="1:4">
      <c r="A20" s="230" t="s">
        <v>104</v>
      </c>
      <c r="B20" s="108">
        <v>22</v>
      </c>
      <c r="C20" s="472" t="s">
        <v>105</v>
      </c>
      <c r="D20" s="108">
        <v>41</v>
      </c>
    </row>
    <row r="21" ht="17.25" customHeight="1" spans="1:4">
      <c r="A21" s="230" t="s">
        <v>106</v>
      </c>
      <c r="B21" s="108">
        <v>36</v>
      </c>
      <c r="C21" s="472" t="s">
        <v>107</v>
      </c>
      <c r="D21" s="108">
        <v>0</v>
      </c>
    </row>
    <row r="22" ht="17.25" customHeight="1" spans="1:4">
      <c r="A22" s="230" t="s">
        <v>108</v>
      </c>
      <c r="B22" s="108">
        <v>17151</v>
      </c>
      <c r="C22" s="472" t="s">
        <v>109</v>
      </c>
      <c r="D22" s="108">
        <v>0</v>
      </c>
    </row>
    <row r="23" ht="17.25" customHeight="1" spans="1:4">
      <c r="A23" s="230" t="s">
        <v>110</v>
      </c>
      <c r="B23" s="108">
        <v>1789</v>
      </c>
      <c r="C23" s="472" t="s">
        <v>111</v>
      </c>
      <c r="D23" s="108">
        <v>15417</v>
      </c>
    </row>
    <row r="24" ht="17.25" customHeight="1" spans="1:4">
      <c r="A24" s="230" t="s">
        <v>112</v>
      </c>
      <c r="B24" s="108">
        <v>4519</v>
      </c>
      <c r="C24" s="472" t="s">
        <v>113</v>
      </c>
      <c r="D24" s="108">
        <v>10727</v>
      </c>
    </row>
    <row r="25" ht="17.25" customHeight="1" spans="1:4">
      <c r="A25" s="230" t="s">
        <v>114</v>
      </c>
      <c r="B25" s="108">
        <v>1325</v>
      </c>
      <c r="C25" s="472" t="s">
        <v>115</v>
      </c>
      <c r="D25" s="108">
        <v>1714</v>
      </c>
    </row>
    <row r="26" ht="17.25" customHeight="1" spans="1:4">
      <c r="A26" s="230" t="s">
        <v>116</v>
      </c>
      <c r="B26" s="108">
        <v>0</v>
      </c>
      <c r="C26" s="472" t="s">
        <v>117</v>
      </c>
      <c r="D26" s="108">
        <v>1574</v>
      </c>
    </row>
    <row r="27" ht="17.25" customHeight="1" spans="1:4">
      <c r="A27" s="230" t="s">
        <v>118</v>
      </c>
      <c r="B27" s="108">
        <v>9269</v>
      </c>
      <c r="C27" s="472" t="s">
        <v>119</v>
      </c>
      <c r="D27" s="108">
        <v>0</v>
      </c>
    </row>
    <row r="28" ht="17.25" customHeight="1" spans="1:4">
      <c r="A28" s="230" t="s">
        <v>120</v>
      </c>
      <c r="B28" s="108">
        <v>249</v>
      </c>
      <c r="C28" s="472" t="s">
        <v>121</v>
      </c>
      <c r="D28" s="108">
        <v>0</v>
      </c>
    </row>
    <row r="29" ht="17.25" customHeight="1" spans="1:4">
      <c r="A29" s="193" t="s">
        <v>122</v>
      </c>
      <c r="B29" s="108">
        <v>40000</v>
      </c>
      <c r="C29" s="472" t="s">
        <v>123</v>
      </c>
      <c r="D29" s="108">
        <v>7537</v>
      </c>
    </row>
    <row r="30" ht="17.25" customHeight="1" spans="1:4">
      <c r="A30" s="531" t="s">
        <v>124</v>
      </c>
      <c r="B30" s="467">
        <f>SUM(B31:B35)</f>
        <v>286398</v>
      </c>
      <c r="C30" s="472" t="s">
        <v>125</v>
      </c>
      <c r="D30" s="467">
        <v>36</v>
      </c>
    </row>
    <row r="31" ht="17.25" customHeight="1" spans="1:4">
      <c r="A31" s="538" t="s">
        <v>126</v>
      </c>
      <c r="B31" s="108">
        <v>268781</v>
      </c>
      <c r="C31" s="497" t="s">
        <v>127</v>
      </c>
      <c r="D31" s="108">
        <v>5698</v>
      </c>
    </row>
    <row r="32" ht="17.25" customHeight="1" spans="1:4">
      <c r="A32" s="198" t="s">
        <v>128</v>
      </c>
      <c r="B32" s="108">
        <v>0</v>
      </c>
      <c r="C32" s="539" t="s">
        <v>129</v>
      </c>
      <c r="D32" s="108">
        <f>SUM(D33:D37)</f>
        <v>26728</v>
      </c>
    </row>
    <row r="33" ht="17.25" customHeight="1" spans="1:4">
      <c r="A33" s="198" t="s">
        <v>130</v>
      </c>
      <c r="B33" s="108">
        <v>7617</v>
      </c>
      <c r="C33" s="538" t="s">
        <v>131</v>
      </c>
      <c r="D33" s="108">
        <v>0</v>
      </c>
    </row>
    <row r="34" ht="17.25" customHeight="1" spans="1:4">
      <c r="A34" s="198" t="s">
        <v>132</v>
      </c>
      <c r="B34" s="108"/>
      <c r="C34" s="230" t="s">
        <v>133</v>
      </c>
      <c r="D34" s="108">
        <v>7623</v>
      </c>
    </row>
    <row r="35" ht="17.25" customHeight="1" spans="1:4">
      <c r="A35" s="230" t="s">
        <v>134</v>
      </c>
      <c r="B35" s="108">
        <v>10000</v>
      </c>
      <c r="C35" s="230" t="s">
        <v>135</v>
      </c>
      <c r="D35" s="108">
        <v>0</v>
      </c>
    </row>
    <row r="36" ht="17.25" customHeight="1" spans="1:4">
      <c r="A36" s="230"/>
      <c r="B36" s="108"/>
      <c r="C36" s="230" t="s">
        <v>136</v>
      </c>
      <c r="D36" s="108">
        <v>6499</v>
      </c>
    </row>
    <row r="37" ht="17.25" customHeight="1" spans="1:4">
      <c r="A37" s="230"/>
      <c r="B37" s="108"/>
      <c r="C37" s="198" t="s">
        <v>137</v>
      </c>
      <c r="D37" s="108">
        <v>12606</v>
      </c>
    </row>
    <row r="38" ht="16" customHeight="1" spans="1:4">
      <c r="A38" s="198"/>
      <c r="B38" s="108"/>
      <c r="C38" s="230" t="s">
        <v>138</v>
      </c>
      <c r="D38" s="108">
        <v>12606</v>
      </c>
    </row>
    <row r="39" ht="17.25" customHeight="1" spans="1:4">
      <c r="A39" s="191" t="s">
        <v>139</v>
      </c>
      <c r="B39" s="516">
        <f>B5+B29+B30</f>
        <v>373753</v>
      </c>
      <c r="C39" s="191" t="s">
        <v>140</v>
      </c>
      <c r="D39" s="516">
        <f>D5+D31+D32</f>
        <v>373753</v>
      </c>
    </row>
    <row r="40" ht="18" customHeight="1"/>
  </sheetData>
  <mergeCells count="2">
    <mergeCell ref="A2:D2"/>
    <mergeCell ref="A3:D3"/>
  </mergeCells>
  <pageMargins left="0.75" right="0.75" top="1" bottom="1" header="0.5" footer="0.5"/>
  <pageSetup paperSize="9" orientation="portrait" horizontalDpi="600"/>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12"/>
  <sheetViews>
    <sheetView workbookViewId="0">
      <selection activeCell="C6" sqref="C6:D212"/>
    </sheetView>
  </sheetViews>
  <sheetFormatPr defaultColWidth="10.6666666666667" defaultRowHeight="18.75" customHeight="1" outlineLevelCol="5"/>
  <cols>
    <col min="1" max="1" width="55.5" style="17" customWidth="1"/>
    <col min="2" max="2" width="24.5" style="18" customWidth="1"/>
    <col min="3" max="3" width="25.3333333333333" style="18" customWidth="1"/>
    <col min="4" max="4" width="23.8333333333333" style="18" customWidth="1"/>
    <col min="5" max="6" width="19.1666666666667" style="1"/>
    <col min="7" max="16384" width="10.6666666666667" style="1"/>
  </cols>
  <sheetData>
    <row r="1" s="1" customFormat="1" customHeight="1" spans="1:4">
      <c r="A1" s="19" t="s">
        <v>2773</v>
      </c>
      <c r="B1" s="20"/>
      <c r="C1" s="20"/>
      <c r="D1" s="20"/>
    </row>
    <row r="2" s="1" customFormat="1" ht="20.25" customHeight="1" spans="1:4">
      <c r="A2" s="21" t="s">
        <v>2774</v>
      </c>
      <c r="B2" s="22"/>
      <c r="C2" s="22"/>
      <c r="D2" s="22"/>
    </row>
    <row r="3" s="16" customFormat="1" customHeight="1" spans="1:4">
      <c r="A3" s="23" t="s">
        <v>2416</v>
      </c>
      <c r="C3" s="24" t="s">
        <v>2417</v>
      </c>
      <c r="D3" s="24"/>
    </row>
    <row r="4" s="1" customFormat="1" ht="34.5" customHeight="1" spans="1:4">
      <c r="A4" s="25" t="s">
        <v>2551</v>
      </c>
      <c r="B4" s="25" t="s">
        <v>2531</v>
      </c>
      <c r="C4" s="25" t="s">
        <v>2768</v>
      </c>
      <c r="D4" s="25" t="s">
        <v>2769</v>
      </c>
    </row>
    <row r="5" s="1" customFormat="1" ht="12.75" spans="1:6">
      <c r="A5" s="26" t="s">
        <v>2079</v>
      </c>
      <c r="B5" s="27">
        <f>SUM(C5:D5)</f>
        <v>312299</v>
      </c>
      <c r="C5" s="28">
        <v>98130</v>
      </c>
      <c r="D5" s="28">
        <v>214169</v>
      </c>
      <c r="E5" s="29"/>
      <c r="F5" s="30"/>
    </row>
    <row r="6" s="1" customFormat="1" ht="12.75" spans="1:4">
      <c r="A6" s="31" t="s">
        <v>2559</v>
      </c>
      <c r="B6" s="32">
        <f>SUM(C6:D6)</f>
        <v>108</v>
      </c>
      <c r="C6" s="33">
        <v>95</v>
      </c>
      <c r="D6" s="33">
        <v>13</v>
      </c>
    </row>
    <row r="7" s="1" customFormat="1" ht="12.75" spans="1:4">
      <c r="A7" s="31" t="s">
        <v>2560</v>
      </c>
      <c r="B7" s="32">
        <f t="shared" ref="B7:B70" si="0">SUM(C7:D7)</f>
        <v>7518</v>
      </c>
      <c r="C7" s="33">
        <v>384</v>
      </c>
      <c r="D7" s="33">
        <v>7134</v>
      </c>
    </row>
    <row r="8" s="1" customFormat="1" ht="12.75" spans="1:4">
      <c r="A8" s="31" t="s">
        <v>2561</v>
      </c>
      <c r="B8" s="32">
        <f t="shared" si="0"/>
        <v>8694</v>
      </c>
      <c r="C8" s="33">
        <v>56</v>
      </c>
      <c r="D8" s="33">
        <v>8638</v>
      </c>
    </row>
    <row r="9" s="1" customFormat="1" ht="12.75" spans="1:4">
      <c r="A9" s="31" t="s">
        <v>2562</v>
      </c>
      <c r="B9" s="32">
        <f t="shared" si="0"/>
        <v>2135</v>
      </c>
      <c r="C9" s="33">
        <v>143</v>
      </c>
      <c r="D9" s="33">
        <v>1992</v>
      </c>
    </row>
    <row r="10" s="1" customFormat="1" ht="12.75" spans="1:4">
      <c r="A10" s="31" t="s">
        <v>2563</v>
      </c>
      <c r="B10" s="32">
        <f t="shared" si="0"/>
        <v>2249</v>
      </c>
      <c r="C10" s="33">
        <v>67</v>
      </c>
      <c r="D10" s="33">
        <v>2182</v>
      </c>
    </row>
    <row r="11" s="1" customFormat="1" ht="12.75" spans="1:4">
      <c r="A11" s="31" t="s">
        <v>2564</v>
      </c>
      <c r="B11" s="32">
        <f t="shared" si="0"/>
        <v>107</v>
      </c>
      <c r="C11" s="33">
        <v>96</v>
      </c>
      <c r="D11" s="33">
        <v>11</v>
      </c>
    </row>
    <row r="12" s="1" customFormat="1" ht="12.75" spans="1:4">
      <c r="A12" s="31" t="s">
        <v>2565</v>
      </c>
      <c r="B12" s="32">
        <f t="shared" si="0"/>
        <v>713</v>
      </c>
      <c r="C12" s="33">
        <v>273</v>
      </c>
      <c r="D12" s="33">
        <v>440</v>
      </c>
    </row>
    <row r="13" s="1" customFormat="1" ht="12.75" spans="1:4">
      <c r="A13" s="31" t="s">
        <v>2566</v>
      </c>
      <c r="B13" s="32">
        <f t="shared" si="0"/>
        <v>322</v>
      </c>
      <c r="C13" s="33">
        <v>41</v>
      </c>
      <c r="D13" s="33">
        <v>281</v>
      </c>
    </row>
    <row r="14" s="1" customFormat="1" ht="12.75" spans="1:4">
      <c r="A14" s="31" t="s">
        <v>2567</v>
      </c>
      <c r="B14" s="32">
        <f t="shared" si="0"/>
        <v>4992</v>
      </c>
      <c r="C14" s="33">
        <v>315</v>
      </c>
      <c r="D14" s="33">
        <v>4677</v>
      </c>
    </row>
    <row r="15" s="1" customFormat="1" ht="12.75" spans="1:4">
      <c r="A15" s="31" t="s">
        <v>2568</v>
      </c>
      <c r="B15" s="32">
        <f t="shared" si="0"/>
        <v>221</v>
      </c>
      <c r="C15" s="33">
        <v>156</v>
      </c>
      <c r="D15" s="33">
        <v>65</v>
      </c>
    </row>
    <row r="16" s="1" customFormat="1" ht="12.75" spans="1:4">
      <c r="A16" s="31" t="s">
        <v>2569</v>
      </c>
      <c r="B16" s="32">
        <f t="shared" si="0"/>
        <v>317</v>
      </c>
      <c r="C16" s="33">
        <v>296</v>
      </c>
      <c r="D16" s="33">
        <v>21</v>
      </c>
    </row>
    <row r="17" s="1" customFormat="1" ht="12.75" spans="1:4">
      <c r="A17" s="31" t="s">
        <v>2570</v>
      </c>
      <c r="B17" s="32">
        <f t="shared" si="0"/>
        <v>1795</v>
      </c>
      <c r="C17" s="33">
        <v>188</v>
      </c>
      <c r="D17" s="33">
        <v>1607</v>
      </c>
    </row>
    <row r="18" s="1" customFormat="1" ht="12.75" spans="1:4">
      <c r="A18" s="31" t="s">
        <v>2571</v>
      </c>
      <c r="B18" s="32">
        <f t="shared" si="0"/>
        <v>204</v>
      </c>
      <c r="C18" s="33">
        <v>193</v>
      </c>
      <c r="D18" s="33">
        <v>11</v>
      </c>
    </row>
    <row r="19" s="1" customFormat="1" ht="12.75" spans="1:4">
      <c r="A19" s="31" t="s">
        <v>2572</v>
      </c>
      <c r="B19" s="32">
        <f t="shared" si="0"/>
        <v>607</v>
      </c>
      <c r="C19" s="33">
        <v>339</v>
      </c>
      <c r="D19" s="33">
        <v>268</v>
      </c>
    </row>
    <row r="20" s="1" customFormat="1" ht="12.75" spans="1:4">
      <c r="A20" s="31" t="s">
        <v>2573</v>
      </c>
      <c r="B20" s="32">
        <f t="shared" si="0"/>
        <v>82</v>
      </c>
      <c r="C20" s="33">
        <v>76</v>
      </c>
      <c r="D20" s="33">
        <v>6</v>
      </c>
    </row>
    <row r="21" s="1" customFormat="1" ht="12.75" spans="1:4">
      <c r="A21" s="31" t="s">
        <v>2574</v>
      </c>
      <c r="B21" s="32">
        <f t="shared" si="0"/>
        <v>699</v>
      </c>
      <c r="C21" s="33">
        <v>304</v>
      </c>
      <c r="D21" s="33">
        <v>395</v>
      </c>
    </row>
    <row r="22" s="1" customFormat="1" ht="12.75" spans="1:4">
      <c r="A22" s="31" t="s">
        <v>2575</v>
      </c>
      <c r="B22" s="32">
        <f t="shared" si="0"/>
        <v>12238</v>
      </c>
      <c r="C22" s="33">
        <v>364</v>
      </c>
      <c r="D22" s="33">
        <v>11874</v>
      </c>
    </row>
    <row r="23" s="1" customFormat="1" ht="12.75" spans="1:4">
      <c r="A23" s="31" t="s">
        <v>2576</v>
      </c>
      <c r="B23" s="32">
        <f t="shared" si="0"/>
        <v>312</v>
      </c>
      <c r="C23" s="33">
        <v>60</v>
      </c>
      <c r="D23" s="33">
        <v>252</v>
      </c>
    </row>
    <row r="24" s="1" customFormat="1" ht="12.75" spans="1:4">
      <c r="A24" s="31" t="s">
        <v>2577</v>
      </c>
      <c r="B24" s="32">
        <f t="shared" si="0"/>
        <v>904</v>
      </c>
      <c r="C24" s="33">
        <v>128</v>
      </c>
      <c r="D24" s="33">
        <v>776</v>
      </c>
    </row>
    <row r="25" s="1" customFormat="1" ht="12.75" spans="1:4">
      <c r="A25" s="31" t="s">
        <v>2578</v>
      </c>
      <c r="B25" s="32">
        <f t="shared" si="0"/>
        <v>139</v>
      </c>
      <c r="C25" s="33">
        <v>122</v>
      </c>
      <c r="D25" s="33">
        <v>17</v>
      </c>
    </row>
    <row r="26" s="1" customFormat="1" ht="12.75" spans="1:4">
      <c r="A26" s="31" t="s">
        <v>2579</v>
      </c>
      <c r="B26" s="32">
        <f t="shared" si="0"/>
        <v>596</v>
      </c>
      <c r="C26" s="33">
        <v>300</v>
      </c>
      <c r="D26" s="33">
        <v>296</v>
      </c>
    </row>
    <row r="27" s="1" customFormat="1" ht="12.75" spans="1:4">
      <c r="A27" s="31" t="s">
        <v>2580</v>
      </c>
      <c r="B27" s="32">
        <f t="shared" si="0"/>
        <v>52</v>
      </c>
      <c r="C27" s="33">
        <v>38</v>
      </c>
      <c r="D27" s="33">
        <v>14</v>
      </c>
    </row>
    <row r="28" s="1" customFormat="1" ht="12.75" spans="1:4">
      <c r="A28" s="31" t="s">
        <v>2581</v>
      </c>
      <c r="B28" s="32">
        <f t="shared" si="0"/>
        <v>3431</v>
      </c>
      <c r="C28" s="33">
        <v>350</v>
      </c>
      <c r="D28" s="33">
        <v>3081</v>
      </c>
    </row>
    <row r="29" s="1" customFormat="1" ht="12.75" spans="1:4">
      <c r="A29" s="31" t="s">
        <v>2582</v>
      </c>
      <c r="B29" s="32">
        <f t="shared" si="0"/>
        <v>3237</v>
      </c>
      <c r="C29" s="33">
        <v>181</v>
      </c>
      <c r="D29" s="33">
        <v>3056</v>
      </c>
    </row>
    <row r="30" s="1" customFormat="1" ht="12.75" spans="1:4">
      <c r="A30" s="31" t="s">
        <v>2583</v>
      </c>
      <c r="B30" s="32">
        <f t="shared" si="0"/>
        <v>206</v>
      </c>
      <c r="C30" s="33">
        <v>62</v>
      </c>
      <c r="D30" s="33">
        <v>144</v>
      </c>
    </row>
    <row r="31" s="1" customFormat="1" ht="12.75" spans="1:4">
      <c r="A31" s="31" t="s">
        <v>2584</v>
      </c>
      <c r="B31" s="32">
        <f t="shared" si="0"/>
        <v>149</v>
      </c>
      <c r="C31" s="33">
        <v>101</v>
      </c>
      <c r="D31" s="33">
        <v>48</v>
      </c>
    </row>
    <row r="32" s="1" customFormat="1" ht="12.75" spans="1:4">
      <c r="A32" s="31" t="s">
        <v>2585</v>
      </c>
      <c r="B32" s="32">
        <f t="shared" si="0"/>
        <v>1296</v>
      </c>
      <c r="C32" s="33">
        <v>616</v>
      </c>
      <c r="D32" s="33">
        <v>680</v>
      </c>
    </row>
    <row r="33" s="1" customFormat="1" ht="12.75" spans="1:4">
      <c r="A33" s="31" t="s">
        <v>2586</v>
      </c>
      <c r="B33" s="32">
        <f t="shared" si="0"/>
        <v>1662</v>
      </c>
      <c r="C33" s="33">
        <v>395</v>
      </c>
      <c r="D33" s="33">
        <v>1267</v>
      </c>
    </row>
    <row r="34" s="1" customFormat="1" ht="12.75" spans="1:4">
      <c r="A34" s="31" t="s">
        <v>2587</v>
      </c>
      <c r="B34" s="32">
        <f t="shared" si="0"/>
        <v>1443</v>
      </c>
      <c r="C34" s="33">
        <v>0</v>
      </c>
      <c r="D34" s="33">
        <v>1443</v>
      </c>
    </row>
    <row r="35" s="1" customFormat="1" ht="12.75" spans="1:4">
      <c r="A35" s="31" t="s">
        <v>2588</v>
      </c>
      <c r="B35" s="32">
        <f t="shared" si="0"/>
        <v>360</v>
      </c>
      <c r="C35" s="33">
        <v>220</v>
      </c>
      <c r="D35" s="33">
        <v>140</v>
      </c>
    </row>
    <row r="36" s="1" customFormat="1" ht="12.75" spans="1:4">
      <c r="A36" s="31" t="s">
        <v>2589</v>
      </c>
      <c r="B36" s="32">
        <f t="shared" si="0"/>
        <v>209</v>
      </c>
      <c r="C36" s="33">
        <v>118</v>
      </c>
      <c r="D36" s="33">
        <v>91</v>
      </c>
    </row>
    <row r="37" s="1" customFormat="1" ht="12.75" spans="1:4">
      <c r="A37" s="31" t="s">
        <v>2590</v>
      </c>
      <c r="B37" s="32">
        <f t="shared" si="0"/>
        <v>211</v>
      </c>
      <c r="C37" s="33">
        <v>162</v>
      </c>
      <c r="D37" s="33">
        <v>49</v>
      </c>
    </row>
    <row r="38" s="1" customFormat="1" ht="12.75" spans="1:4">
      <c r="A38" s="31" t="s">
        <v>2591</v>
      </c>
      <c r="B38" s="32">
        <f t="shared" si="0"/>
        <v>372</v>
      </c>
      <c r="C38" s="33">
        <v>225</v>
      </c>
      <c r="D38" s="33">
        <v>147</v>
      </c>
    </row>
    <row r="39" s="1" customFormat="1" ht="12.75" spans="1:4">
      <c r="A39" s="31" t="s">
        <v>2592</v>
      </c>
      <c r="B39" s="32">
        <f t="shared" si="0"/>
        <v>655</v>
      </c>
      <c r="C39" s="33">
        <v>576</v>
      </c>
      <c r="D39" s="33">
        <v>79</v>
      </c>
    </row>
    <row r="40" s="1" customFormat="1" ht="12.75" spans="1:4">
      <c r="A40" s="31" t="s">
        <v>2593</v>
      </c>
      <c r="B40" s="32">
        <f t="shared" si="0"/>
        <v>225</v>
      </c>
      <c r="C40" s="33">
        <v>140</v>
      </c>
      <c r="D40" s="33">
        <v>85</v>
      </c>
    </row>
    <row r="41" s="1" customFormat="1" ht="12.75" spans="1:4">
      <c r="A41" s="31" t="s">
        <v>2594</v>
      </c>
      <c r="B41" s="32">
        <f t="shared" si="0"/>
        <v>353</v>
      </c>
      <c r="C41" s="33">
        <v>261</v>
      </c>
      <c r="D41" s="33">
        <v>92</v>
      </c>
    </row>
    <row r="42" s="1" customFormat="1" ht="12.75" spans="1:4">
      <c r="A42" s="31" t="s">
        <v>2595</v>
      </c>
      <c r="B42" s="32">
        <f t="shared" si="0"/>
        <v>288</v>
      </c>
      <c r="C42" s="33">
        <v>188</v>
      </c>
      <c r="D42" s="33">
        <v>100</v>
      </c>
    </row>
    <row r="43" s="1" customFormat="1" ht="12.75" spans="1:4">
      <c r="A43" s="31" t="s">
        <v>2596</v>
      </c>
      <c r="B43" s="32">
        <f t="shared" si="0"/>
        <v>542</v>
      </c>
      <c r="C43" s="33">
        <v>350</v>
      </c>
      <c r="D43" s="33">
        <v>192</v>
      </c>
    </row>
    <row r="44" s="1" customFormat="1" ht="12.75" spans="1:4">
      <c r="A44" s="31" t="s">
        <v>2597</v>
      </c>
      <c r="B44" s="32">
        <f t="shared" si="0"/>
        <v>436</v>
      </c>
      <c r="C44" s="33">
        <v>363</v>
      </c>
      <c r="D44" s="33">
        <v>73</v>
      </c>
    </row>
    <row r="45" s="1" customFormat="1" ht="12.75" spans="1:4">
      <c r="A45" s="31" t="s">
        <v>2598</v>
      </c>
      <c r="B45" s="32">
        <f t="shared" si="0"/>
        <v>475</v>
      </c>
      <c r="C45" s="33">
        <v>326</v>
      </c>
      <c r="D45" s="33">
        <v>149</v>
      </c>
    </row>
    <row r="46" s="1" customFormat="1" ht="12.75" spans="1:4">
      <c r="A46" s="31" t="s">
        <v>2599</v>
      </c>
      <c r="B46" s="32">
        <f t="shared" si="0"/>
        <v>440</v>
      </c>
      <c r="C46" s="33">
        <v>319</v>
      </c>
      <c r="D46" s="33">
        <v>121</v>
      </c>
    </row>
    <row r="47" s="1" customFormat="1" ht="12.75" spans="1:4">
      <c r="A47" s="31" t="s">
        <v>2600</v>
      </c>
      <c r="B47" s="32">
        <f t="shared" si="0"/>
        <v>458</v>
      </c>
      <c r="C47" s="33">
        <v>342</v>
      </c>
      <c r="D47" s="33">
        <v>116</v>
      </c>
    </row>
    <row r="48" s="1" customFormat="1" ht="12.75" spans="1:4">
      <c r="A48" s="31" t="s">
        <v>2601</v>
      </c>
      <c r="B48" s="32">
        <f t="shared" si="0"/>
        <v>545</v>
      </c>
      <c r="C48" s="33">
        <v>417</v>
      </c>
      <c r="D48" s="33">
        <v>128</v>
      </c>
    </row>
    <row r="49" s="1" customFormat="1" ht="12.75" spans="1:4">
      <c r="A49" s="31" t="s">
        <v>2602</v>
      </c>
      <c r="B49" s="32">
        <f t="shared" si="0"/>
        <v>328</v>
      </c>
      <c r="C49" s="33">
        <v>208</v>
      </c>
      <c r="D49" s="33">
        <v>120</v>
      </c>
    </row>
    <row r="50" s="1" customFormat="1" ht="12.75" spans="1:4">
      <c r="A50" s="31" t="s">
        <v>2603</v>
      </c>
      <c r="B50" s="32">
        <f t="shared" si="0"/>
        <v>48</v>
      </c>
      <c r="C50" s="33">
        <v>33</v>
      </c>
      <c r="D50" s="33">
        <v>15</v>
      </c>
    </row>
    <row r="51" s="1" customFormat="1" ht="12.75" spans="1:4">
      <c r="A51" s="31" t="s">
        <v>2604</v>
      </c>
      <c r="B51" s="32">
        <f t="shared" si="0"/>
        <v>1492</v>
      </c>
      <c r="C51" s="33">
        <v>189</v>
      </c>
      <c r="D51" s="33">
        <v>1303</v>
      </c>
    </row>
    <row r="52" s="1" customFormat="1" ht="12.75" spans="1:4">
      <c r="A52" s="31" t="s">
        <v>2605</v>
      </c>
      <c r="B52" s="32">
        <f t="shared" si="0"/>
        <v>90</v>
      </c>
      <c r="C52" s="33">
        <v>52</v>
      </c>
      <c r="D52" s="33">
        <v>38</v>
      </c>
    </row>
    <row r="53" s="1" customFormat="1" ht="12.75" spans="1:4">
      <c r="A53" s="31" t="s">
        <v>2606</v>
      </c>
      <c r="B53" s="32">
        <f t="shared" si="0"/>
        <v>102</v>
      </c>
      <c r="C53" s="33">
        <v>69</v>
      </c>
      <c r="D53" s="33">
        <v>33</v>
      </c>
    </row>
    <row r="54" s="1" customFormat="1" ht="12.75" spans="1:4">
      <c r="A54" s="31" t="s">
        <v>2607</v>
      </c>
      <c r="B54" s="32">
        <f t="shared" si="0"/>
        <v>1038</v>
      </c>
      <c r="C54" s="33">
        <v>310</v>
      </c>
      <c r="D54" s="33">
        <v>728</v>
      </c>
    </row>
    <row r="55" s="1" customFormat="1" ht="12.75" spans="1:4">
      <c r="A55" s="31" t="s">
        <v>2608</v>
      </c>
      <c r="B55" s="32">
        <f t="shared" si="0"/>
        <v>103</v>
      </c>
      <c r="C55" s="33">
        <v>87</v>
      </c>
      <c r="D55" s="33">
        <v>16</v>
      </c>
    </row>
    <row r="56" s="1" customFormat="1" ht="12.75" spans="1:4">
      <c r="A56" s="31" t="s">
        <v>2609</v>
      </c>
      <c r="B56" s="32">
        <f t="shared" si="0"/>
        <v>145</v>
      </c>
      <c r="C56" s="33">
        <v>82</v>
      </c>
      <c r="D56" s="33">
        <v>63</v>
      </c>
    </row>
    <row r="57" s="1" customFormat="1" ht="12.75" spans="1:4">
      <c r="A57" s="31" t="s">
        <v>2610</v>
      </c>
      <c r="B57" s="32">
        <f t="shared" si="0"/>
        <v>347</v>
      </c>
      <c r="C57" s="33">
        <v>139</v>
      </c>
      <c r="D57" s="33">
        <v>208</v>
      </c>
    </row>
    <row r="58" s="1" customFormat="1" ht="12.75" spans="1:4">
      <c r="A58" s="31" t="s">
        <v>2611</v>
      </c>
      <c r="B58" s="32">
        <f t="shared" si="0"/>
        <v>354</v>
      </c>
      <c r="C58" s="33">
        <v>217</v>
      </c>
      <c r="D58" s="33">
        <v>137</v>
      </c>
    </row>
    <row r="59" s="1" customFormat="1" ht="12.75" spans="1:4">
      <c r="A59" s="31" t="s">
        <v>2612</v>
      </c>
      <c r="B59" s="32">
        <f t="shared" si="0"/>
        <v>133</v>
      </c>
      <c r="C59" s="33">
        <v>109</v>
      </c>
      <c r="D59" s="33">
        <v>24</v>
      </c>
    </row>
    <row r="60" s="1" customFormat="1" ht="12.75" spans="1:4">
      <c r="A60" s="31" t="s">
        <v>2613</v>
      </c>
      <c r="B60" s="32">
        <f t="shared" si="0"/>
        <v>3078</v>
      </c>
      <c r="C60" s="33">
        <v>762</v>
      </c>
      <c r="D60" s="33">
        <v>2316</v>
      </c>
    </row>
    <row r="61" s="1" customFormat="1" ht="12.75" spans="1:4">
      <c r="A61" s="31" t="s">
        <v>2614</v>
      </c>
      <c r="B61" s="32">
        <f t="shared" si="0"/>
        <v>447</v>
      </c>
      <c r="C61" s="33">
        <v>332</v>
      </c>
      <c r="D61" s="33">
        <v>115</v>
      </c>
    </row>
    <row r="62" s="1" customFormat="1" ht="12.75" spans="1:4">
      <c r="A62" s="31" t="s">
        <v>2615</v>
      </c>
      <c r="B62" s="32">
        <f t="shared" si="0"/>
        <v>6078</v>
      </c>
      <c r="C62" s="33">
        <v>445</v>
      </c>
      <c r="D62" s="33">
        <v>5633</v>
      </c>
    </row>
    <row r="63" s="1" customFormat="1" ht="12.75" spans="1:4">
      <c r="A63" s="31" t="s">
        <v>2616</v>
      </c>
      <c r="B63" s="32">
        <f t="shared" si="0"/>
        <v>105</v>
      </c>
      <c r="C63" s="33">
        <v>52</v>
      </c>
      <c r="D63" s="33">
        <v>53</v>
      </c>
    </row>
    <row r="64" s="1" customFormat="1" ht="12.75" spans="1:4">
      <c r="A64" s="31" t="s">
        <v>2617</v>
      </c>
      <c r="B64" s="32">
        <f t="shared" si="0"/>
        <v>993</v>
      </c>
      <c r="C64" s="33">
        <v>714</v>
      </c>
      <c r="D64" s="33">
        <v>279</v>
      </c>
    </row>
    <row r="65" s="1" customFormat="1" ht="12.75" spans="1:4">
      <c r="A65" s="31" t="s">
        <v>2618</v>
      </c>
      <c r="B65" s="32">
        <f t="shared" si="0"/>
        <v>1865</v>
      </c>
      <c r="C65" s="33">
        <v>241</v>
      </c>
      <c r="D65" s="33">
        <v>1624</v>
      </c>
    </row>
    <row r="66" s="1" customFormat="1" ht="12.75" spans="1:4">
      <c r="A66" s="31" t="s">
        <v>2619</v>
      </c>
      <c r="B66" s="32">
        <f t="shared" si="0"/>
        <v>503</v>
      </c>
      <c r="C66" s="33">
        <v>184</v>
      </c>
      <c r="D66" s="33">
        <v>319</v>
      </c>
    </row>
    <row r="67" s="1" customFormat="1" ht="12.75" spans="1:4">
      <c r="A67" s="31" t="s">
        <v>2620</v>
      </c>
      <c r="B67" s="32">
        <f t="shared" si="0"/>
        <v>449</v>
      </c>
      <c r="C67" s="33">
        <v>240</v>
      </c>
      <c r="D67" s="33">
        <v>209</v>
      </c>
    </row>
    <row r="68" s="1" customFormat="1" ht="12.75" spans="1:4">
      <c r="A68" s="31" t="s">
        <v>2621</v>
      </c>
      <c r="B68" s="32">
        <f t="shared" si="0"/>
        <v>323</v>
      </c>
      <c r="C68" s="33">
        <v>289</v>
      </c>
      <c r="D68" s="33">
        <v>34</v>
      </c>
    </row>
    <row r="69" s="1" customFormat="1" ht="12.75" spans="1:4">
      <c r="A69" s="31" t="s">
        <v>2622</v>
      </c>
      <c r="B69" s="32">
        <f t="shared" si="0"/>
        <v>415</v>
      </c>
      <c r="C69" s="33">
        <v>281</v>
      </c>
      <c r="D69" s="33">
        <v>134</v>
      </c>
    </row>
    <row r="70" s="1" customFormat="1" ht="12.75" spans="1:4">
      <c r="A70" s="31" t="s">
        <v>2623</v>
      </c>
      <c r="B70" s="32">
        <f t="shared" si="0"/>
        <v>169</v>
      </c>
      <c r="C70" s="33">
        <v>144</v>
      </c>
      <c r="D70" s="33">
        <v>25</v>
      </c>
    </row>
    <row r="71" s="1" customFormat="1" ht="12.75" spans="1:4">
      <c r="A71" s="31" t="s">
        <v>2624</v>
      </c>
      <c r="B71" s="32">
        <f t="shared" ref="B71:B134" si="1">SUM(C71:D71)</f>
        <v>3917</v>
      </c>
      <c r="C71" s="33">
        <v>173</v>
      </c>
      <c r="D71" s="33">
        <v>3744</v>
      </c>
    </row>
    <row r="72" s="1" customFormat="1" ht="12.75" spans="1:4">
      <c r="A72" s="31" t="s">
        <v>2625</v>
      </c>
      <c r="B72" s="32">
        <f t="shared" si="1"/>
        <v>398</v>
      </c>
      <c r="C72" s="33">
        <v>69</v>
      </c>
      <c r="D72" s="33">
        <v>329</v>
      </c>
    </row>
    <row r="73" s="1" customFormat="1" ht="12.75" spans="1:4">
      <c r="A73" s="31" t="s">
        <v>2626</v>
      </c>
      <c r="B73" s="32">
        <f t="shared" si="1"/>
        <v>65</v>
      </c>
      <c r="C73" s="33">
        <v>46</v>
      </c>
      <c r="D73" s="33">
        <v>19</v>
      </c>
    </row>
    <row r="74" s="1" customFormat="1" ht="12.75" spans="1:4">
      <c r="A74" s="31" t="s">
        <v>2627</v>
      </c>
      <c r="B74" s="32">
        <f t="shared" si="1"/>
        <v>129</v>
      </c>
      <c r="C74" s="33">
        <v>94</v>
      </c>
      <c r="D74" s="33">
        <v>35</v>
      </c>
    </row>
    <row r="75" s="1" customFormat="1" ht="12.75" spans="1:4">
      <c r="A75" s="31" t="s">
        <v>2628</v>
      </c>
      <c r="B75" s="32">
        <f t="shared" si="1"/>
        <v>24015</v>
      </c>
      <c r="C75" s="33">
        <v>170</v>
      </c>
      <c r="D75" s="33">
        <v>23845</v>
      </c>
    </row>
    <row r="76" s="1" customFormat="1" ht="12.75" spans="1:4">
      <c r="A76" s="31" t="s">
        <v>2629</v>
      </c>
      <c r="B76" s="32">
        <f t="shared" si="1"/>
        <v>512</v>
      </c>
      <c r="C76" s="33">
        <v>213</v>
      </c>
      <c r="D76" s="33">
        <v>299</v>
      </c>
    </row>
    <row r="77" s="1" customFormat="1" ht="12.75" spans="1:4">
      <c r="A77" s="31" t="s">
        <v>2630</v>
      </c>
      <c r="B77" s="32">
        <f t="shared" si="1"/>
        <v>330</v>
      </c>
      <c r="C77" s="33">
        <v>276</v>
      </c>
      <c r="D77" s="33">
        <v>54</v>
      </c>
    </row>
    <row r="78" s="1" customFormat="1" ht="12.75" spans="1:4">
      <c r="A78" s="31" t="s">
        <v>2631</v>
      </c>
      <c r="B78" s="32">
        <f t="shared" si="1"/>
        <v>3673</v>
      </c>
      <c r="C78" s="33">
        <v>476</v>
      </c>
      <c r="D78" s="33">
        <v>3197</v>
      </c>
    </row>
    <row r="79" s="1" customFormat="1" ht="12.75" spans="1:4">
      <c r="A79" s="31" t="s">
        <v>2632</v>
      </c>
      <c r="B79" s="32">
        <f t="shared" si="1"/>
        <v>127</v>
      </c>
      <c r="C79" s="33">
        <v>57</v>
      </c>
      <c r="D79" s="33">
        <v>70</v>
      </c>
    </row>
    <row r="80" s="1" customFormat="1" ht="12.75" spans="1:4">
      <c r="A80" s="31" t="s">
        <v>2633</v>
      </c>
      <c r="B80" s="32">
        <f t="shared" si="1"/>
        <v>113</v>
      </c>
      <c r="C80" s="33">
        <v>35</v>
      </c>
      <c r="D80" s="33">
        <v>78</v>
      </c>
    </row>
    <row r="81" s="1" customFormat="1" ht="12.75" spans="1:4">
      <c r="A81" s="31" t="s">
        <v>2634</v>
      </c>
      <c r="B81" s="32">
        <f t="shared" si="1"/>
        <v>709</v>
      </c>
      <c r="C81" s="33">
        <v>209</v>
      </c>
      <c r="D81" s="33">
        <v>500</v>
      </c>
    </row>
    <row r="82" s="1" customFormat="1" ht="12.75" spans="1:4">
      <c r="A82" s="31" t="s">
        <v>2635</v>
      </c>
      <c r="B82" s="32">
        <f t="shared" si="1"/>
        <v>185</v>
      </c>
      <c r="C82" s="33">
        <v>132</v>
      </c>
      <c r="D82" s="33">
        <v>53</v>
      </c>
    </row>
    <row r="83" s="1" customFormat="1" ht="12.75" spans="1:4">
      <c r="A83" s="31" t="s">
        <v>2636</v>
      </c>
      <c r="B83" s="32">
        <f t="shared" si="1"/>
        <v>199</v>
      </c>
      <c r="C83" s="33">
        <v>122</v>
      </c>
      <c r="D83" s="33">
        <v>77</v>
      </c>
    </row>
    <row r="84" s="1" customFormat="1" ht="12.75" spans="1:4">
      <c r="A84" s="31" t="s">
        <v>2637</v>
      </c>
      <c r="B84" s="32">
        <f t="shared" si="1"/>
        <v>149</v>
      </c>
      <c r="C84" s="33">
        <v>87</v>
      </c>
      <c r="D84" s="33">
        <v>62</v>
      </c>
    </row>
    <row r="85" s="1" customFormat="1" ht="12.75" spans="1:4">
      <c r="A85" s="31" t="s">
        <v>2638</v>
      </c>
      <c r="B85" s="32">
        <f t="shared" si="1"/>
        <v>2118</v>
      </c>
      <c r="C85" s="33">
        <v>972</v>
      </c>
      <c r="D85" s="33">
        <v>1146</v>
      </c>
    </row>
    <row r="86" s="1" customFormat="1" ht="12.75" spans="1:4">
      <c r="A86" s="31" t="s">
        <v>2639</v>
      </c>
      <c r="B86" s="32">
        <f t="shared" si="1"/>
        <v>382</v>
      </c>
      <c r="C86" s="33">
        <v>46</v>
      </c>
      <c r="D86" s="33">
        <v>336</v>
      </c>
    </row>
    <row r="87" s="1" customFormat="1" ht="12.75" spans="1:4">
      <c r="A87" s="31" t="s">
        <v>2640</v>
      </c>
      <c r="B87" s="32">
        <f t="shared" si="1"/>
        <v>214</v>
      </c>
      <c r="C87" s="33">
        <v>93</v>
      </c>
      <c r="D87" s="33">
        <v>121</v>
      </c>
    </row>
    <row r="88" s="1" customFormat="1" ht="12.75" spans="1:4">
      <c r="A88" s="31" t="s">
        <v>2641</v>
      </c>
      <c r="B88" s="32">
        <f t="shared" si="1"/>
        <v>532</v>
      </c>
      <c r="C88" s="33">
        <v>177</v>
      </c>
      <c r="D88" s="33">
        <v>355</v>
      </c>
    </row>
    <row r="89" s="1" customFormat="1" ht="12.75" spans="1:4">
      <c r="A89" s="31" t="s">
        <v>2642</v>
      </c>
      <c r="B89" s="32">
        <f t="shared" si="1"/>
        <v>2381</v>
      </c>
      <c r="C89" s="33">
        <v>228</v>
      </c>
      <c r="D89" s="33">
        <v>2153</v>
      </c>
    </row>
    <row r="90" s="1" customFormat="1" ht="12.75" spans="1:4">
      <c r="A90" s="31" t="s">
        <v>2643</v>
      </c>
      <c r="B90" s="32">
        <f t="shared" si="1"/>
        <v>440</v>
      </c>
      <c r="C90" s="33">
        <v>318</v>
      </c>
      <c r="D90" s="33">
        <v>122</v>
      </c>
    </row>
    <row r="91" s="1" customFormat="1" ht="12.75" spans="1:4">
      <c r="A91" s="31" t="s">
        <v>2644</v>
      </c>
      <c r="B91" s="32">
        <f t="shared" si="1"/>
        <v>301</v>
      </c>
      <c r="C91" s="33">
        <v>52</v>
      </c>
      <c r="D91" s="33">
        <v>249</v>
      </c>
    </row>
    <row r="92" s="1" customFormat="1" ht="12.75" spans="1:4">
      <c r="A92" s="31" t="s">
        <v>2645</v>
      </c>
      <c r="B92" s="32">
        <f t="shared" si="1"/>
        <v>5766</v>
      </c>
      <c r="C92" s="33">
        <v>146</v>
      </c>
      <c r="D92" s="33">
        <v>5620</v>
      </c>
    </row>
    <row r="93" s="1" customFormat="1" ht="12.75" spans="1:4">
      <c r="A93" s="31" t="s">
        <v>2646</v>
      </c>
      <c r="B93" s="32">
        <f t="shared" si="1"/>
        <v>11154</v>
      </c>
      <c r="C93" s="33">
        <v>419</v>
      </c>
      <c r="D93" s="33">
        <v>10735</v>
      </c>
    </row>
    <row r="94" s="1" customFormat="1" ht="12.75" spans="1:4">
      <c r="A94" s="31" t="s">
        <v>2647</v>
      </c>
      <c r="B94" s="32">
        <f t="shared" si="1"/>
        <v>1566</v>
      </c>
      <c r="C94" s="33">
        <v>1278</v>
      </c>
      <c r="D94" s="33">
        <v>288</v>
      </c>
    </row>
    <row r="95" s="1" customFormat="1" ht="12.75" spans="1:4">
      <c r="A95" s="31" t="s">
        <v>2648</v>
      </c>
      <c r="B95" s="32">
        <f t="shared" si="1"/>
        <v>490</v>
      </c>
      <c r="C95" s="33">
        <v>326</v>
      </c>
      <c r="D95" s="33">
        <v>164</v>
      </c>
    </row>
    <row r="96" s="1" customFormat="1" ht="12.75" spans="1:4">
      <c r="A96" s="31" t="s">
        <v>2649</v>
      </c>
      <c r="B96" s="32">
        <f t="shared" si="1"/>
        <v>187</v>
      </c>
      <c r="C96" s="33">
        <v>78</v>
      </c>
      <c r="D96" s="33">
        <v>109</v>
      </c>
    </row>
    <row r="97" s="1" customFormat="1" ht="12.75" spans="1:4">
      <c r="A97" s="31" t="s">
        <v>2650</v>
      </c>
      <c r="B97" s="32">
        <f t="shared" si="1"/>
        <v>168</v>
      </c>
      <c r="C97" s="33">
        <v>90</v>
      </c>
      <c r="D97" s="33">
        <v>78</v>
      </c>
    </row>
    <row r="98" s="1" customFormat="1" ht="12.75" spans="1:4">
      <c r="A98" s="31" t="s">
        <v>2651</v>
      </c>
      <c r="B98" s="32">
        <f t="shared" si="1"/>
        <v>239</v>
      </c>
      <c r="C98" s="33">
        <v>116</v>
      </c>
      <c r="D98" s="33">
        <v>123</v>
      </c>
    </row>
    <row r="99" s="1" customFormat="1" ht="12.75" spans="1:4">
      <c r="A99" s="31" t="s">
        <v>2652</v>
      </c>
      <c r="B99" s="32">
        <f t="shared" si="1"/>
        <v>221</v>
      </c>
      <c r="C99" s="33">
        <v>178</v>
      </c>
      <c r="D99" s="33">
        <v>43</v>
      </c>
    </row>
    <row r="100" s="1" customFormat="1" ht="12.75" spans="1:4">
      <c r="A100" s="31" t="s">
        <v>2653</v>
      </c>
      <c r="B100" s="32">
        <f t="shared" si="1"/>
        <v>3273</v>
      </c>
      <c r="C100" s="33">
        <v>2937</v>
      </c>
      <c r="D100" s="33">
        <v>336</v>
      </c>
    </row>
    <row r="101" s="1" customFormat="1" ht="12.75" spans="1:4">
      <c r="A101" s="31" t="s">
        <v>2654</v>
      </c>
      <c r="B101" s="32">
        <f t="shared" si="1"/>
        <v>2432</v>
      </c>
      <c r="C101" s="33">
        <v>2166</v>
      </c>
      <c r="D101" s="33">
        <v>266</v>
      </c>
    </row>
    <row r="102" s="1" customFormat="1" ht="12.75" spans="1:4">
      <c r="A102" s="31" t="s">
        <v>2655</v>
      </c>
      <c r="B102" s="32">
        <f t="shared" si="1"/>
        <v>2935</v>
      </c>
      <c r="C102" s="33">
        <v>2374</v>
      </c>
      <c r="D102" s="33">
        <v>561</v>
      </c>
    </row>
    <row r="103" s="1" customFormat="1" ht="12.75" spans="1:4">
      <c r="A103" s="31" t="s">
        <v>2656</v>
      </c>
      <c r="B103" s="32">
        <f t="shared" si="1"/>
        <v>1052</v>
      </c>
      <c r="C103" s="33">
        <v>933</v>
      </c>
      <c r="D103" s="33">
        <v>119</v>
      </c>
    </row>
    <row r="104" s="1" customFormat="1" ht="12.75" spans="1:4">
      <c r="A104" s="31" t="s">
        <v>2657</v>
      </c>
      <c r="B104" s="32">
        <f t="shared" si="1"/>
        <v>511</v>
      </c>
      <c r="C104" s="33">
        <v>436</v>
      </c>
      <c r="D104" s="33">
        <v>75</v>
      </c>
    </row>
    <row r="105" s="1" customFormat="1" ht="12.75" spans="1:4">
      <c r="A105" s="31" t="s">
        <v>2658</v>
      </c>
      <c r="B105" s="32">
        <f t="shared" si="1"/>
        <v>1337</v>
      </c>
      <c r="C105" s="33">
        <v>1166</v>
      </c>
      <c r="D105" s="33">
        <v>171</v>
      </c>
    </row>
    <row r="106" s="1" customFormat="1" ht="12.75" spans="1:4">
      <c r="A106" s="31" t="s">
        <v>2659</v>
      </c>
      <c r="B106" s="32">
        <f t="shared" si="1"/>
        <v>831</v>
      </c>
      <c r="C106" s="33">
        <v>726</v>
      </c>
      <c r="D106" s="33">
        <v>105</v>
      </c>
    </row>
    <row r="107" s="1" customFormat="1" ht="12.75" spans="1:4">
      <c r="A107" s="31" t="s">
        <v>2660</v>
      </c>
      <c r="B107" s="32">
        <f t="shared" si="1"/>
        <v>2785</v>
      </c>
      <c r="C107" s="33">
        <v>2480</v>
      </c>
      <c r="D107" s="33">
        <v>305</v>
      </c>
    </row>
    <row r="108" s="1" customFormat="1" ht="12.75" spans="1:4">
      <c r="A108" s="31" t="s">
        <v>2661</v>
      </c>
      <c r="B108" s="32">
        <f t="shared" si="1"/>
        <v>840</v>
      </c>
      <c r="C108" s="33">
        <v>744</v>
      </c>
      <c r="D108" s="33">
        <v>96</v>
      </c>
    </row>
    <row r="109" s="1" customFormat="1" ht="12.75" spans="1:4">
      <c r="A109" s="31" t="s">
        <v>2662</v>
      </c>
      <c r="B109" s="32">
        <f t="shared" si="1"/>
        <v>977</v>
      </c>
      <c r="C109" s="33">
        <v>804</v>
      </c>
      <c r="D109" s="33">
        <v>173</v>
      </c>
    </row>
    <row r="110" s="1" customFormat="1" ht="12.75" spans="1:4">
      <c r="A110" s="31" t="s">
        <v>2663</v>
      </c>
      <c r="B110" s="32">
        <f t="shared" si="1"/>
        <v>19</v>
      </c>
      <c r="C110" s="33">
        <v>19</v>
      </c>
      <c r="D110" s="33">
        <v>0</v>
      </c>
    </row>
    <row r="111" s="1" customFormat="1" ht="12.75" spans="1:4">
      <c r="A111" s="31" t="s">
        <v>2664</v>
      </c>
      <c r="B111" s="32">
        <f t="shared" si="1"/>
        <v>712</v>
      </c>
      <c r="C111" s="33">
        <v>398</v>
      </c>
      <c r="D111" s="33">
        <v>314</v>
      </c>
    </row>
    <row r="112" s="1" customFormat="1" ht="12.75" spans="1:4">
      <c r="A112" s="31" t="s">
        <v>2665</v>
      </c>
      <c r="B112" s="32">
        <f t="shared" si="1"/>
        <v>1007</v>
      </c>
      <c r="C112" s="33">
        <v>899</v>
      </c>
      <c r="D112" s="33">
        <v>108</v>
      </c>
    </row>
    <row r="113" s="1" customFormat="1" ht="12.75" spans="1:4">
      <c r="A113" s="31" t="s">
        <v>2666</v>
      </c>
      <c r="B113" s="32">
        <f t="shared" si="1"/>
        <v>524</v>
      </c>
      <c r="C113" s="33">
        <v>463</v>
      </c>
      <c r="D113" s="33">
        <v>61</v>
      </c>
    </row>
    <row r="114" s="1" customFormat="1" ht="12.75" spans="1:4">
      <c r="A114" s="31" t="s">
        <v>2667</v>
      </c>
      <c r="B114" s="32">
        <f t="shared" si="1"/>
        <v>792</v>
      </c>
      <c r="C114" s="33">
        <v>717</v>
      </c>
      <c r="D114" s="33">
        <v>75</v>
      </c>
    </row>
    <row r="115" s="1" customFormat="1" ht="12.75" spans="1:4">
      <c r="A115" s="31" t="s">
        <v>2668</v>
      </c>
      <c r="B115" s="32">
        <f t="shared" si="1"/>
        <v>728</v>
      </c>
      <c r="C115" s="33">
        <v>622</v>
      </c>
      <c r="D115" s="33">
        <v>106</v>
      </c>
    </row>
    <row r="116" s="1" customFormat="1" ht="12.75" spans="1:4">
      <c r="A116" s="31" t="s">
        <v>2669</v>
      </c>
      <c r="B116" s="32">
        <f t="shared" si="1"/>
        <v>2546</v>
      </c>
      <c r="C116" s="33">
        <v>2287</v>
      </c>
      <c r="D116" s="33">
        <v>259</v>
      </c>
    </row>
    <row r="117" s="1" customFormat="1" ht="12.75" spans="1:4">
      <c r="A117" s="31" t="s">
        <v>2670</v>
      </c>
      <c r="B117" s="32">
        <f t="shared" si="1"/>
        <v>1602</v>
      </c>
      <c r="C117" s="33">
        <v>1429</v>
      </c>
      <c r="D117" s="33">
        <v>173</v>
      </c>
    </row>
    <row r="118" s="1" customFormat="1" ht="12.75" spans="1:4">
      <c r="A118" s="31" t="s">
        <v>2671</v>
      </c>
      <c r="B118" s="32">
        <f t="shared" si="1"/>
        <v>815</v>
      </c>
      <c r="C118" s="33">
        <v>729</v>
      </c>
      <c r="D118" s="33">
        <v>86</v>
      </c>
    </row>
    <row r="119" s="1" customFormat="1" ht="12.75" spans="1:4">
      <c r="A119" s="31" t="s">
        <v>2672</v>
      </c>
      <c r="B119" s="32">
        <f t="shared" si="1"/>
        <v>1727</v>
      </c>
      <c r="C119" s="33">
        <v>1613</v>
      </c>
      <c r="D119" s="33">
        <v>114</v>
      </c>
    </row>
    <row r="120" s="1" customFormat="1" ht="12.75" spans="1:4">
      <c r="A120" s="31" t="s">
        <v>2673</v>
      </c>
      <c r="B120" s="32">
        <f t="shared" si="1"/>
        <v>1405</v>
      </c>
      <c r="C120" s="33">
        <v>1165</v>
      </c>
      <c r="D120" s="33">
        <v>240</v>
      </c>
    </row>
    <row r="121" s="1" customFormat="1" ht="12.75" spans="1:4">
      <c r="A121" s="31" t="s">
        <v>2674</v>
      </c>
      <c r="B121" s="32">
        <f t="shared" si="1"/>
        <v>750</v>
      </c>
      <c r="C121" s="33">
        <v>670</v>
      </c>
      <c r="D121" s="33">
        <v>80</v>
      </c>
    </row>
    <row r="122" s="1" customFormat="1" ht="12.75" spans="1:4">
      <c r="A122" s="31" t="s">
        <v>2675</v>
      </c>
      <c r="B122" s="32">
        <f t="shared" si="1"/>
        <v>1576</v>
      </c>
      <c r="C122" s="33">
        <v>1369</v>
      </c>
      <c r="D122" s="33">
        <v>207</v>
      </c>
    </row>
    <row r="123" s="1" customFormat="1" ht="12.75" spans="1:4">
      <c r="A123" s="31" t="s">
        <v>2676</v>
      </c>
      <c r="B123" s="32">
        <f t="shared" si="1"/>
        <v>2414</v>
      </c>
      <c r="C123" s="33">
        <v>2159</v>
      </c>
      <c r="D123" s="33">
        <v>255</v>
      </c>
    </row>
    <row r="124" s="1" customFormat="1" ht="12.75" spans="1:4">
      <c r="A124" s="31" t="s">
        <v>2677</v>
      </c>
      <c r="B124" s="32">
        <f t="shared" si="1"/>
        <v>504</v>
      </c>
      <c r="C124" s="33">
        <v>440</v>
      </c>
      <c r="D124" s="33">
        <v>64</v>
      </c>
    </row>
    <row r="125" s="1" customFormat="1" ht="12.75" spans="1:4">
      <c r="A125" s="31" t="s">
        <v>2678</v>
      </c>
      <c r="B125" s="32">
        <f t="shared" si="1"/>
        <v>6100</v>
      </c>
      <c r="C125" s="33">
        <v>4271</v>
      </c>
      <c r="D125" s="33">
        <v>1829</v>
      </c>
    </row>
    <row r="126" s="1" customFormat="1" ht="12.75" spans="1:4">
      <c r="A126" s="31" t="s">
        <v>2679</v>
      </c>
      <c r="B126" s="32">
        <f t="shared" si="1"/>
        <v>1926</v>
      </c>
      <c r="C126" s="33">
        <v>1746</v>
      </c>
      <c r="D126" s="33">
        <v>180</v>
      </c>
    </row>
    <row r="127" s="1" customFormat="1" ht="12.75" spans="1:4">
      <c r="A127" s="31" t="s">
        <v>2680</v>
      </c>
      <c r="B127" s="32">
        <f t="shared" si="1"/>
        <v>1020</v>
      </c>
      <c r="C127" s="33">
        <v>937</v>
      </c>
      <c r="D127" s="33">
        <v>83</v>
      </c>
    </row>
    <row r="128" s="1" customFormat="1" ht="12.75" spans="1:4">
      <c r="A128" s="31" t="s">
        <v>2681</v>
      </c>
      <c r="B128" s="32">
        <f t="shared" si="1"/>
        <v>2056</v>
      </c>
      <c r="C128" s="33">
        <v>1711</v>
      </c>
      <c r="D128" s="33">
        <v>345</v>
      </c>
    </row>
    <row r="129" s="1" customFormat="1" ht="12.75" spans="1:4">
      <c r="A129" s="31" t="s">
        <v>2682</v>
      </c>
      <c r="B129" s="32">
        <f t="shared" si="1"/>
        <v>222</v>
      </c>
      <c r="C129" s="33">
        <v>162</v>
      </c>
      <c r="D129" s="33">
        <v>60</v>
      </c>
    </row>
    <row r="130" s="1" customFormat="1" ht="12.75" spans="1:4">
      <c r="A130" s="31" t="s">
        <v>2683</v>
      </c>
      <c r="B130" s="32">
        <f t="shared" si="1"/>
        <v>1159</v>
      </c>
      <c r="C130" s="33">
        <v>986</v>
      </c>
      <c r="D130" s="33">
        <v>173</v>
      </c>
    </row>
    <row r="131" s="1" customFormat="1" ht="12.75" spans="1:4">
      <c r="A131" s="31" t="s">
        <v>2684</v>
      </c>
      <c r="B131" s="32">
        <f t="shared" si="1"/>
        <v>2107</v>
      </c>
      <c r="C131" s="33">
        <v>1880</v>
      </c>
      <c r="D131" s="33">
        <v>227</v>
      </c>
    </row>
    <row r="132" s="1" customFormat="1" ht="12.75" spans="1:4">
      <c r="A132" s="31" t="s">
        <v>2685</v>
      </c>
      <c r="B132" s="32">
        <f t="shared" si="1"/>
        <v>651</v>
      </c>
      <c r="C132" s="33">
        <v>594</v>
      </c>
      <c r="D132" s="33">
        <v>57</v>
      </c>
    </row>
    <row r="133" s="1" customFormat="1" ht="12.75" spans="1:4">
      <c r="A133" s="31" t="s">
        <v>2686</v>
      </c>
      <c r="B133" s="32">
        <f t="shared" si="1"/>
        <v>1907</v>
      </c>
      <c r="C133" s="33">
        <v>1715</v>
      </c>
      <c r="D133" s="33">
        <v>192</v>
      </c>
    </row>
    <row r="134" s="1" customFormat="1" ht="12.75" spans="1:4">
      <c r="A134" s="31" t="s">
        <v>2687</v>
      </c>
      <c r="B134" s="32">
        <f t="shared" si="1"/>
        <v>138</v>
      </c>
      <c r="C134" s="33">
        <v>121</v>
      </c>
      <c r="D134" s="33">
        <v>17</v>
      </c>
    </row>
    <row r="135" s="1" customFormat="1" ht="12.75" spans="1:4">
      <c r="A135" s="31" t="s">
        <v>2688</v>
      </c>
      <c r="B135" s="32">
        <f t="shared" ref="B135:B198" si="2">SUM(C135:D135)</f>
        <v>117</v>
      </c>
      <c r="C135" s="33">
        <v>78</v>
      </c>
      <c r="D135" s="33">
        <v>39</v>
      </c>
    </row>
    <row r="136" s="1" customFormat="1" ht="12.75" spans="1:4">
      <c r="A136" s="31" t="s">
        <v>2689</v>
      </c>
      <c r="B136" s="32">
        <f t="shared" si="2"/>
        <v>183</v>
      </c>
      <c r="C136" s="33">
        <v>85</v>
      </c>
      <c r="D136" s="33">
        <v>98</v>
      </c>
    </row>
    <row r="137" s="1" customFormat="1" ht="12.75" spans="1:4">
      <c r="A137" s="31" t="s">
        <v>2690</v>
      </c>
      <c r="B137" s="32">
        <f t="shared" si="2"/>
        <v>263</v>
      </c>
      <c r="C137" s="33">
        <v>187</v>
      </c>
      <c r="D137" s="33">
        <v>76</v>
      </c>
    </row>
    <row r="138" s="1" customFormat="1" ht="12.75" spans="1:4">
      <c r="A138" s="31" t="s">
        <v>2691</v>
      </c>
      <c r="B138" s="32">
        <f t="shared" si="2"/>
        <v>29</v>
      </c>
      <c r="C138" s="33">
        <v>1</v>
      </c>
      <c r="D138" s="33">
        <v>28</v>
      </c>
    </row>
    <row r="139" s="1" customFormat="1" ht="12.75" spans="1:4">
      <c r="A139" s="31" t="s">
        <v>2692</v>
      </c>
      <c r="B139" s="32">
        <f t="shared" si="2"/>
        <v>1086</v>
      </c>
      <c r="C139" s="33">
        <v>717</v>
      </c>
      <c r="D139" s="33">
        <v>369</v>
      </c>
    </row>
    <row r="140" s="1" customFormat="1" ht="12.75" spans="1:4">
      <c r="A140" s="31" t="s">
        <v>2693</v>
      </c>
      <c r="B140" s="32">
        <f t="shared" si="2"/>
        <v>10683</v>
      </c>
      <c r="C140" s="33">
        <v>4684</v>
      </c>
      <c r="D140" s="33">
        <v>5999</v>
      </c>
    </row>
    <row r="141" s="1" customFormat="1" ht="12.75" spans="1:4">
      <c r="A141" s="31" t="s">
        <v>2694</v>
      </c>
      <c r="B141" s="32">
        <f t="shared" si="2"/>
        <v>215</v>
      </c>
      <c r="C141" s="33">
        <v>24</v>
      </c>
      <c r="D141" s="33">
        <v>191</v>
      </c>
    </row>
    <row r="142" s="1" customFormat="1" ht="12.75" spans="1:4">
      <c r="A142" s="31" t="s">
        <v>2695</v>
      </c>
      <c r="B142" s="32">
        <f t="shared" si="2"/>
        <v>2573</v>
      </c>
      <c r="C142" s="33">
        <v>743</v>
      </c>
      <c r="D142" s="33">
        <v>1830</v>
      </c>
    </row>
    <row r="143" s="1" customFormat="1" ht="12.75" spans="1:4">
      <c r="A143" s="31" t="s">
        <v>2696</v>
      </c>
      <c r="B143" s="32">
        <f t="shared" si="2"/>
        <v>345</v>
      </c>
      <c r="C143" s="33">
        <v>35</v>
      </c>
      <c r="D143" s="33">
        <v>310</v>
      </c>
    </row>
    <row r="144" s="1" customFormat="1" ht="12.75" spans="1:4">
      <c r="A144" s="31" t="s">
        <v>2697</v>
      </c>
      <c r="B144" s="32">
        <f t="shared" si="2"/>
        <v>421</v>
      </c>
      <c r="C144" s="33">
        <v>216</v>
      </c>
      <c r="D144" s="33">
        <v>205</v>
      </c>
    </row>
    <row r="145" s="1" customFormat="1" ht="12.75" spans="1:4">
      <c r="A145" s="31" t="s">
        <v>2698</v>
      </c>
      <c r="B145" s="32">
        <f t="shared" si="2"/>
        <v>3006</v>
      </c>
      <c r="C145" s="33">
        <v>268</v>
      </c>
      <c r="D145" s="33">
        <v>2738</v>
      </c>
    </row>
    <row r="146" s="1" customFormat="1" ht="12.75" spans="1:4">
      <c r="A146" s="31" t="s">
        <v>2699</v>
      </c>
      <c r="B146" s="32">
        <f t="shared" si="2"/>
        <v>1047</v>
      </c>
      <c r="C146" s="33">
        <v>137</v>
      </c>
      <c r="D146" s="33">
        <v>910</v>
      </c>
    </row>
    <row r="147" s="1" customFormat="1" ht="12.75" spans="1:4">
      <c r="A147" s="31" t="s">
        <v>2700</v>
      </c>
      <c r="B147" s="32">
        <f t="shared" si="2"/>
        <v>238</v>
      </c>
      <c r="C147" s="33">
        <v>222</v>
      </c>
      <c r="D147" s="33">
        <v>16</v>
      </c>
    </row>
    <row r="148" s="1" customFormat="1" ht="12.75" spans="1:4">
      <c r="A148" s="31" t="s">
        <v>2701</v>
      </c>
      <c r="B148" s="32">
        <f t="shared" si="2"/>
        <v>6444</v>
      </c>
      <c r="C148" s="33">
        <v>338</v>
      </c>
      <c r="D148" s="33">
        <v>6106</v>
      </c>
    </row>
    <row r="149" s="1" customFormat="1" ht="12.75" spans="1:4">
      <c r="A149" s="31" t="s">
        <v>2702</v>
      </c>
      <c r="B149" s="32">
        <f t="shared" si="2"/>
        <v>154</v>
      </c>
      <c r="C149" s="33">
        <v>83</v>
      </c>
      <c r="D149" s="33">
        <v>71</v>
      </c>
    </row>
    <row r="150" s="1" customFormat="1" ht="12.75" spans="1:4">
      <c r="A150" s="31" t="s">
        <v>2703</v>
      </c>
      <c r="B150" s="32">
        <f t="shared" si="2"/>
        <v>209</v>
      </c>
      <c r="C150" s="33">
        <v>145</v>
      </c>
      <c r="D150" s="33">
        <v>64</v>
      </c>
    </row>
    <row r="151" s="1" customFormat="1" ht="12.75" spans="1:4">
      <c r="A151" s="31" t="s">
        <v>2704</v>
      </c>
      <c r="B151" s="32">
        <f t="shared" si="2"/>
        <v>266</v>
      </c>
      <c r="C151" s="33">
        <v>90</v>
      </c>
      <c r="D151" s="33">
        <v>176</v>
      </c>
    </row>
    <row r="152" s="1" customFormat="1" ht="12.75" spans="1:4">
      <c r="A152" s="31" t="s">
        <v>2705</v>
      </c>
      <c r="B152" s="32">
        <f t="shared" si="2"/>
        <v>422</v>
      </c>
      <c r="C152" s="33">
        <v>203</v>
      </c>
      <c r="D152" s="33">
        <v>219</v>
      </c>
    </row>
    <row r="153" s="1" customFormat="1" ht="12.75" spans="1:4">
      <c r="A153" s="31" t="s">
        <v>2706</v>
      </c>
      <c r="B153" s="32">
        <f t="shared" si="2"/>
        <v>1371</v>
      </c>
      <c r="C153" s="33">
        <v>47</v>
      </c>
      <c r="D153" s="33">
        <v>1324</v>
      </c>
    </row>
    <row r="154" s="1" customFormat="1" ht="12.75" spans="1:4">
      <c r="A154" s="31" t="s">
        <v>2707</v>
      </c>
      <c r="B154" s="32">
        <f t="shared" si="2"/>
        <v>1619</v>
      </c>
      <c r="C154" s="33">
        <v>42</v>
      </c>
      <c r="D154" s="33">
        <v>1577</v>
      </c>
    </row>
    <row r="155" s="1" customFormat="1" ht="12.75" spans="1:4">
      <c r="A155" s="31" t="s">
        <v>2708</v>
      </c>
      <c r="B155" s="32">
        <f t="shared" si="2"/>
        <v>14764</v>
      </c>
      <c r="C155" s="33">
        <v>604</v>
      </c>
      <c r="D155" s="33">
        <v>14160</v>
      </c>
    </row>
    <row r="156" s="1" customFormat="1" ht="12.75" spans="1:4">
      <c r="A156" s="31" t="s">
        <v>2709</v>
      </c>
      <c r="B156" s="32">
        <f t="shared" si="2"/>
        <v>183</v>
      </c>
      <c r="C156" s="33">
        <v>79</v>
      </c>
      <c r="D156" s="33">
        <v>104</v>
      </c>
    </row>
    <row r="157" s="1" customFormat="1" ht="12.75" spans="1:4">
      <c r="A157" s="31" t="s">
        <v>2710</v>
      </c>
      <c r="B157" s="32">
        <f t="shared" si="2"/>
        <v>425</v>
      </c>
      <c r="C157" s="33">
        <v>329</v>
      </c>
      <c r="D157" s="33">
        <v>96</v>
      </c>
    </row>
    <row r="158" s="1" customFormat="1" ht="12.75" spans="1:4">
      <c r="A158" s="31" t="s">
        <v>2711</v>
      </c>
      <c r="B158" s="32">
        <f t="shared" si="2"/>
        <v>69</v>
      </c>
      <c r="C158" s="33">
        <v>62</v>
      </c>
      <c r="D158" s="33">
        <v>7</v>
      </c>
    </row>
    <row r="159" s="1" customFormat="1" ht="12.75" spans="1:4">
      <c r="A159" s="31" t="s">
        <v>2712</v>
      </c>
      <c r="B159" s="32">
        <f t="shared" si="2"/>
        <v>730</v>
      </c>
      <c r="C159" s="33">
        <v>186</v>
      </c>
      <c r="D159" s="33">
        <v>544</v>
      </c>
    </row>
    <row r="160" s="1" customFormat="1" ht="12.75" spans="1:4">
      <c r="A160" s="31" t="s">
        <v>2713</v>
      </c>
      <c r="B160" s="32">
        <f t="shared" si="2"/>
        <v>233</v>
      </c>
      <c r="C160" s="33">
        <v>114</v>
      </c>
      <c r="D160" s="33">
        <v>119</v>
      </c>
    </row>
    <row r="161" s="1" customFormat="1" ht="12.75" spans="1:4">
      <c r="A161" s="31" t="s">
        <v>2714</v>
      </c>
      <c r="B161" s="32">
        <f t="shared" si="2"/>
        <v>83</v>
      </c>
      <c r="C161" s="33">
        <v>71</v>
      </c>
      <c r="D161" s="33">
        <v>12</v>
      </c>
    </row>
    <row r="162" s="1" customFormat="1" ht="12.75" spans="1:4">
      <c r="A162" s="31" t="s">
        <v>2715</v>
      </c>
      <c r="B162" s="32">
        <f t="shared" si="2"/>
        <v>306</v>
      </c>
      <c r="C162" s="33">
        <v>68</v>
      </c>
      <c r="D162" s="33">
        <v>238</v>
      </c>
    </row>
    <row r="163" s="1" customFormat="1" ht="12.75" spans="1:4">
      <c r="A163" s="31" t="s">
        <v>2716</v>
      </c>
      <c r="B163" s="32">
        <f t="shared" si="2"/>
        <v>13457</v>
      </c>
      <c r="C163" s="33">
        <v>82</v>
      </c>
      <c r="D163" s="33">
        <v>13375</v>
      </c>
    </row>
    <row r="164" s="1" customFormat="1" ht="12.75" spans="1:4">
      <c r="A164" s="31" t="s">
        <v>2717</v>
      </c>
      <c r="B164" s="32">
        <f t="shared" si="2"/>
        <v>134</v>
      </c>
      <c r="C164" s="33">
        <v>96</v>
      </c>
      <c r="D164" s="33">
        <v>38</v>
      </c>
    </row>
    <row r="165" s="1" customFormat="1" ht="12.75" spans="1:4">
      <c r="A165" s="31" t="s">
        <v>2718</v>
      </c>
      <c r="B165" s="32">
        <f t="shared" si="2"/>
        <v>7494</v>
      </c>
      <c r="C165" s="33">
        <v>1223</v>
      </c>
      <c r="D165" s="33">
        <v>6271</v>
      </c>
    </row>
    <row r="166" s="1" customFormat="1" ht="12.75" spans="1:4">
      <c r="A166" s="31" t="s">
        <v>2719</v>
      </c>
      <c r="B166" s="32">
        <f t="shared" si="2"/>
        <v>418</v>
      </c>
      <c r="C166" s="33">
        <v>369</v>
      </c>
      <c r="D166" s="33">
        <v>49</v>
      </c>
    </row>
    <row r="167" s="1" customFormat="1" ht="12.75" spans="1:4">
      <c r="A167" s="31" t="s">
        <v>2720</v>
      </c>
      <c r="B167" s="32">
        <f t="shared" si="2"/>
        <v>136</v>
      </c>
      <c r="C167" s="33">
        <v>111</v>
      </c>
      <c r="D167" s="33">
        <v>25</v>
      </c>
    </row>
    <row r="168" s="1" customFormat="1" ht="12.75" spans="1:4">
      <c r="A168" s="31" t="s">
        <v>2721</v>
      </c>
      <c r="B168" s="32">
        <f t="shared" si="2"/>
        <v>602</v>
      </c>
      <c r="C168" s="33">
        <v>471</v>
      </c>
      <c r="D168" s="33">
        <v>131</v>
      </c>
    </row>
    <row r="169" s="1" customFormat="1" ht="12.75" spans="1:4">
      <c r="A169" s="31" t="s">
        <v>2722</v>
      </c>
      <c r="B169" s="32">
        <f t="shared" si="2"/>
        <v>4111</v>
      </c>
      <c r="C169" s="33">
        <v>523</v>
      </c>
      <c r="D169" s="33">
        <v>3588</v>
      </c>
    </row>
    <row r="170" s="1" customFormat="1" ht="12.75" spans="1:4">
      <c r="A170" s="31" t="s">
        <v>2723</v>
      </c>
      <c r="B170" s="32">
        <f t="shared" si="2"/>
        <v>122</v>
      </c>
      <c r="C170" s="33">
        <v>109</v>
      </c>
      <c r="D170" s="33">
        <v>13</v>
      </c>
    </row>
    <row r="171" s="1" customFormat="1" ht="12.75" spans="1:4">
      <c r="A171" s="31" t="s">
        <v>2724</v>
      </c>
      <c r="B171" s="32">
        <f t="shared" si="2"/>
        <v>61</v>
      </c>
      <c r="C171" s="33">
        <v>54</v>
      </c>
      <c r="D171" s="33">
        <v>7</v>
      </c>
    </row>
    <row r="172" s="1" customFormat="1" ht="12.75" spans="1:4">
      <c r="A172" s="31" t="s">
        <v>2725</v>
      </c>
      <c r="B172" s="32">
        <f t="shared" si="2"/>
        <v>132</v>
      </c>
      <c r="C172" s="33">
        <v>110</v>
      </c>
      <c r="D172" s="33">
        <v>22</v>
      </c>
    </row>
    <row r="173" s="1" customFormat="1" ht="12.75" spans="1:4">
      <c r="A173" s="31" t="s">
        <v>2726</v>
      </c>
      <c r="B173" s="32">
        <f t="shared" si="2"/>
        <v>3690</v>
      </c>
      <c r="C173" s="33">
        <v>403</v>
      </c>
      <c r="D173" s="33">
        <v>3287</v>
      </c>
    </row>
    <row r="174" s="1" customFormat="1" ht="12.75" spans="1:4">
      <c r="A174" s="31" t="s">
        <v>2727</v>
      </c>
      <c r="B174" s="32">
        <f t="shared" si="2"/>
        <v>140</v>
      </c>
      <c r="C174" s="33">
        <v>131</v>
      </c>
      <c r="D174" s="33">
        <v>9</v>
      </c>
    </row>
    <row r="175" s="1" customFormat="1" ht="12.75" spans="1:4">
      <c r="A175" s="31" t="s">
        <v>2728</v>
      </c>
      <c r="B175" s="32">
        <f t="shared" si="2"/>
        <v>53</v>
      </c>
      <c r="C175" s="33">
        <v>43</v>
      </c>
      <c r="D175" s="33">
        <v>10</v>
      </c>
    </row>
    <row r="176" s="1" customFormat="1" ht="12.75" spans="1:4">
      <c r="A176" s="31" t="s">
        <v>2729</v>
      </c>
      <c r="B176" s="32">
        <f t="shared" si="2"/>
        <v>113</v>
      </c>
      <c r="C176" s="33">
        <v>95</v>
      </c>
      <c r="D176" s="33">
        <v>18</v>
      </c>
    </row>
    <row r="177" s="1" customFormat="1" ht="12.75" spans="1:4">
      <c r="A177" s="31" t="s">
        <v>2730</v>
      </c>
      <c r="B177" s="32">
        <f t="shared" si="2"/>
        <v>152</v>
      </c>
      <c r="C177" s="33">
        <v>145</v>
      </c>
      <c r="D177" s="33">
        <v>7</v>
      </c>
    </row>
    <row r="178" s="1" customFormat="1" ht="12.75" spans="1:4">
      <c r="A178" s="31" t="s">
        <v>2731</v>
      </c>
      <c r="B178" s="32">
        <f t="shared" si="2"/>
        <v>45</v>
      </c>
      <c r="C178" s="33">
        <v>39</v>
      </c>
      <c r="D178" s="33">
        <v>6</v>
      </c>
    </row>
    <row r="179" s="1" customFormat="1" ht="12.75" spans="1:4">
      <c r="A179" s="31" t="s">
        <v>2732</v>
      </c>
      <c r="B179" s="32">
        <f t="shared" si="2"/>
        <v>4093</v>
      </c>
      <c r="C179" s="33">
        <v>522</v>
      </c>
      <c r="D179" s="33">
        <v>3571</v>
      </c>
    </row>
    <row r="180" s="1" customFormat="1" ht="12.75" spans="1:4">
      <c r="A180" s="31" t="s">
        <v>2733</v>
      </c>
      <c r="B180" s="32">
        <f t="shared" si="2"/>
        <v>157</v>
      </c>
      <c r="C180" s="33">
        <v>119</v>
      </c>
      <c r="D180" s="33">
        <v>38</v>
      </c>
    </row>
    <row r="181" s="1" customFormat="1" ht="12.75" spans="1:4">
      <c r="A181" s="31" t="s">
        <v>2734</v>
      </c>
      <c r="B181" s="32">
        <f t="shared" si="2"/>
        <v>4656</v>
      </c>
      <c r="C181" s="33">
        <v>557</v>
      </c>
      <c r="D181" s="33">
        <v>4099</v>
      </c>
    </row>
    <row r="182" s="1" customFormat="1" ht="12.75" spans="1:4">
      <c r="A182" s="31" t="s">
        <v>2735</v>
      </c>
      <c r="B182" s="32">
        <f t="shared" si="2"/>
        <v>176</v>
      </c>
      <c r="C182" s="33">
        <v>165</v>
      </c>
      <c r="D182" s="33">
        <v>11</v>
      </c>
    </row>
    <row r="183" s="1" customFormat="1" ht="12.75" spans="1:4">
      <c r="A183" s="31" t="s">
        <v>2736</v>
      </c>
      <c r="B183" s="32">
        <f t="shared" si="2"/>
        <v>77</v>
      </c>
      <c r="C183" s="33">
        <v>69</v>
      </c>
      <c r="D183" s="33">
        <v>8</v>
      </c>
    </row>
    <row r="184" s="1" customFormat="1" ht="12.75" spans="1:4">
      <c r="A184" s="31" t="s">
        <v>2737</v>
      </c>
      <c r="B184" s="32">
        <f t="shared" si="2"/>
        <v>95</v>
      </c>
      <c r="C184" s="33">
        <v>74</v>
      </c>
      <c r="D184" s="33">
        <v>21</v>
      </c>
    </row>
    <row r="185" s="1" customFormat="1" ht="12.75" spans="1:4">
      <c r="A185" s="31" t="s">
        <v>2738</v>
      </c>
      <c r="B185" s="32">
        <f t="shared" si="2"/>
        <v>3972</v>
      </c>
      <c r="C185" s="33">
        <v>562</v>
      </c>
      <c r="D185" s="33">
        <v>3410</v>
      </c>
    </row>
    <row r="186" s="1" customFormat="1" ht="12.75" spans="1:4">
      <c r="A186" s="31" t="s">
        <v>2739</v>
      </c>
      <c r="B186" s="32">
        <f t="shared" si="2"/>
        <v>80</v>
      </c>
      <c r="C186" s="33">
        <v>65</v>
      </c>
      <c r="D186" s="33">
        <v>15</v>
      </c>
    </row>
    <row r="187" s="1" customFormat="1" ht="12.75" spans="1:4">
      <c r="A187" s="31" t="s">
        <v>2740</v>
      </c>
      <c r="B187" s="32">
        <f t="shared" si="2"/>
        <v>139</v>
      </c>
      <c r="C187" s="33">
        <v>132</v>
      </c>
      <c r="D187" s="33">
        <v>7</v>
      </c>
    </row>
    <row r="188" s="1" customFormat="1" ht="12.75" spans="1:4">
      <c r="A188" s="31" t="s">
        <v>2741</v>
      </c>
      <c r="B188" s="32">
        <f t="shared" si="2"/>
        <v>120</v>
      </c>
      <c r="C188" s="33">
        <v>103</v>
      </c>
      <c r="D188" s="33">
        <v>17</v>
      </c>
    </row>
    <row r="189" s="1" customFormat="1" ht="12.75" spans="1:4">
      <c r="A189" s="31" t="s">
        <v>2742</v>
      </c>
      <c r="B189" s="32">
        <f t="shared" si="2"/>
        <v>4308</v>
      </c>
      <c r="C189" s="33">
        <v>605</v>
      </c>
      <c r="D189" s="33">
        <v>3703</v>
      </c>
    </row>
    <row r="190" s="1" customFormat="1" ht="12.75" spans="1:4">
      <c r="A190" s="31" t="s">
        <v>2743</v>
      </c>
      <c r="B190" s="32">
        <f t="shared" si="2"/>
        <v>85</v>
      </c>
      <c r="C190" s="33">
        <v>78</v>
      </c>
      <c r="D190" s="33">
        <v>7</v>
      </c>
    </row>
    <row r="191" s="1" customFormat="1" ht="12.75" spans="1:4">
      <c r="A191" s="31" t="s">
        <v>2744</v>
      </c>
      <c r="B191" s="32">
        <f t="shared" si="2"/>
        <v>179</v>
      </c>
      <c r="C191" s="33">
        <v>163</v>
      </c>
      <c r="D191" s="33">
        <v>16</v>
      </c>
    </row>
    <row r="192" s="1" customFormat="1" ht="12.75" spans="1:4">
      <c r="A192" s="31" t="s">
        <v>2745</v>
      </c>
      <c r="B192" s="32">
        <f t="shared" si="2"/>
        <v>152</v>
      </c>
      <c r="C192" s="33">
        <v>122</v>
      </c>
      <c r="D192" s="33">
        <v>30</v>
      </c>
    </row>
    <row r="193" s="1" customFormat="1" ht="12.75" spans="1:4">
      <c r="A193" s="31" t="s">
        <v>2746</v>
      </c>
      <c r="B193" s="32">
        <f t="shared" si="2"/>
        <v>4529</v>
      </c>
      <c r="C193" s="33">
        <v>510</v>
      </c>
      <c r="D193" s="33">
        <v>4019</v>
      </c>
    </row>
    <row r="194" s="1" customFormat="1" ht="12.75" spans="1:4">
      <c r="A194" s="31" t="s">
        <v>2747</v>
      </c>
      <c r="B194" s="32">
        <f t="shared" si="2"/>
        <v>108</v>
      </c>
      <c r="C194" s="33">
        <v>63</v>
      </c>
      <c r="D194" s="33">
        <v>45</v>
      </c>
    </row>
    <row r="195" s="1" customFormat="1" ht="12.75" spans="1:4">
      <c r="A195" s="31" t="s">
        <v>2748</v>
      </c>
      <c r="B195" s="32">
        <f t="shared" si="2"/>
        <v>178</v>
      </c>
      <c r="C195" s="33">
        <v>167</v>
      </c>
      <c r="D195" s="33">
        <v>11</v>
      </c>
    </row>
    <row r="196" s="1" customFormat="1" ht="12.75" spans="1:4">
      <c r="A196" s="31" t="s">
        <v>2749</v>
      </c>
      <c r="B196" s="32">
        <f t="shared" si="2"/>
        <v>118</v>
      </c>
      <c r="C196" s="33">
        <v>94</v>
      </c>
      <c r="D196" s="33">
        <v>24</v>
      </c>
    </row>
    <row r="197" s="1" customFormat="1" ht="12.75" spans="1:4">
      <c r="A197" s="31" t="s">
        <v>2750</v>
      </c>
      <c r="B197" s="32">
        <f t="shared" si="2"/>
        <v>4513</v>
      </c>
      <c r="C197" s="33">
        <v>505</v>
      </c>
      <c r="D197" s="33">
        <v>4008</v>
      </c>
    </row>
    <row r="198" s="1" customFormat="1" ht="12.75" spans="1:4">
      <c r="A198" s="31" t="s">
        <v>2751</v>
      </c>
      <c r="B198" s="32">
        <f t="shared" si="2"/>
        <v>170</v>
      </c>
      <c r="C198" s="33">
        <v>156</v>
      </c>
      <c r="D198" s="33">
        <v>14</v>
      </c>
    </row>
    <row r="199" s="1" customFormat="1" ht="12.75" spans="1:4">
      <c r="A199" s="31" t="s">
        <v>2752</v>
      </c>
      <c r="B199" s="32">
        <f t="shared" ref="B199:B207" si="3">SUM(C199:D199)</f>
        <v>63</v>
      </c>
      <c r="C199" s="33">
        <v>58</v>
      </c>
      <c r="D199" s="33">
        <v>5</v>
      </c>
    </row>
    <row r="200" s="1" customFormat="1" ht="12.75" spans="1:4">
      <c r="A200" s="31" t="s">
        <v>2753</v>
      </c>
      <c r="B200" s="32">
        <f t="shared" si="3"/>
        <v>147</v>
      </c>
      <c r="C200" s="33">
        <v>120</v>
      </c>
      <c r="D200" s="33">
        <v>27</v>
      </c>
    </row>
    <row r="201" s="1" customFormat="1" ht="12.75" spans="1:4">
      <c r="A201" s="31" t="s">
        <v>2754</v>
      </c>
      <c r="B201" s="32">
        <f t="shared" si="3"/>
        <v>3530</v>
      </c>
      <c r="C201" s="33">
        <v>436</v>
      </c>
      <c r="D201" s="33">
        <v>3094</v>
      </c>
    </row>
    <row r="202" s="1" customFormat="1" ht="12.75" spans="1:4">
      <c r="A202" s="31" t="s">
        <v>2755</v>
      </c>
      <c r="B202" s="32">
        <f t="shared" si="3"/>
        <v>173</v>
      </c>
      <c r="C202" s="33">
        <v>167</v>
      </c>
      <c r="D202" s="33">
        <v>6</v>
      </c>
    </row>
    <row r="203" s="1" customFormat="1" ht="12.75" spans="1:4">
      <c r="A203" s="31" t="s">
        <v>2756</v>
      </c>
      <c r="B203" s="32">
        <f t="shared" si="3"/>
        <v>46</v>
      </c>
      <c r="C203" s="33">
        <v>40</v>
      </c>
      <c r="D203" s="33">
        <v>6</v>
      </c>
    </row>
    <row r="204" s="1" customFormat="1" ht="12.75" spans="1:4">
      <c r="A204" s="31" t="s">
        <v>2757</v>
      </c>
      <c r="B204" s="32">
        <f t="shared" si="3"/>
        <v>187</v>
      </c>
      <c r="C204" s="33">
        <v>94</v>
      </c>
      <c r="D204" s="33">
        <v>93</v>
      </c>
    </row>
    <row r="205" s="1" customFormat="1" ht="12.75" spans="1:4">
      <c r="A205" s="31" t="s">
        <v>2758</v>
      </c>
      <c r="B205" s="32">
        <f t="shared" si="3"/>
        <v>1515</v>
      </c>
      <c r="C205" s="33">
        <v>53</v>
      </c>
      <c r="D205" s="33">
        <v>1462</v>
      </c>
    </row>
    <row r="206" s="1" customFormat="1" ht="12.75" spans="1:4">
      <c r="A206" s="31" t="s">
        <v>2759</v>
      </c>
      <c r="B206" s="32">
        <f t="shared" si="3"/>
        <v>39</v>
      </c>
      <c r="C206" s="33">
        <v>22</v>
      </c>
      <c r="D206" s="33">
        <v>17</v>
      </c>
    </row>
    <row r="207" s="1" customFormat="1" ht="12.75" spans="1:4">
      <c r="A207" s="31" t="s">
        <v>2760</v>
      </c>
      <c r="B207" s="32">
        <f t="shared" si="3"/>
        <v>3327</v>
      </c>
      <c r="C207" s="33">
        <v>2720</v>
      </c>
      <c r="D207" s="33">
        <v>607</v>
      </c>
    </row>
    <row r="208" customHeight="1" spans="1:4">
      <c r="A208" s="31" t="s">
        <v>2761</v>
      </c>
      <c r="C208" s="33">
        <v>0</v>
      </c>
      <c r="D208" s="33">
        <v>0</v>
      </c>
    </row>
    <row r="209" customHeight="1" spans="1:4">
      <c r="A209" s="31" t="s">
        <v>2762</v>
      </c>
      <c r="C209" s="33">
        <v>24</v>
      </c>
      <c r="D209" s="33">
        <v>17</v>
      </c>
    </row>
    <row r="210" customHeight="1" spans="1:4">
      <c r="A210" s="31" t="s">
        <v>2763</v>
      </c>
      <c r="C210" s="33">
        <v>16</v>
      </c>
      <c r="D210" s="33">
        <v>17</v>
      </c>
    </row>
    <row r="211" customHeight="1" spans="1:4">
      <c r="A211" s="31" t="s">
        <v>2764</v>
      </c>
      <c r="C211" s="33">
        <v>452</v>
      </c>
      <c r="D211" s="33">
        <v>6199</v>
      </c>
    </row>
    <row r="212" customHeight="1" spans="1:4">
      <c r="A212" s="31" t="s">
        <v>2765</v>
      </c>
      <c r="C212" s="33">
        <v>170</v>
      </c>
      <c r="D212" s="33">
        <v>36</v>
      </c>
    </row>
  </sheetData>
  <mergeCells count="2">
    <mergeCell ref="A2:D2"/>
    <mergeCell ref="C3:D3"/>
  </mergeCells>
  <pageMargins left="0.75" right="0.75" top="1" bottom="1" header="0.511805555555556" footer="0.511805555555556"/>
  <pageSetup paperSize="9" orientation="portrait"/>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7"/>
  <sheetViews>
    <sheetView workbookViewId="0">
      <selection activeCell="A22" sqref="A22"/>
    </sheetView>
  </sheetViews>
  <sheetFormatPr defaultColWidth="10.6666666666667" defaultRowHeight="12.75" outlineLevelCol="6"/>
  <cols>
    <col min="1" max="1" width="43.5" style="1" customWidth="1"/>
    <col min="2" max="2" width="6.33333333333333" style="1" customWidth="1"/>
    <col min="3" max="3" width="13.5" style="1" customWidth="1"/>
    <col min="4" max="4" width="20" style="1" customWidth="1"/>
    <col min="5" max="5" width="50.8333333333333" style="1" customWidth="1"/>
    <col min="6" max="6" width="6.33333333333333" style="1" customWidth="1"/>
    <col min="7" max="7" width="20" style="1" customWidth="1"/>
    <col min="8" max="8" width="11.3888888888889" style="1"/>
    <col min="9" max="16384" width="10.6666666666667" style="1"/>
  </cols>
  <sheetData>
    <row r="1" s="1" customFormat="1" ht="13.5" spans="1:1">
      <c r="A1" s="2" t="s">
        <v>2775</v>
      </c>
    </row>
    <row r="2" s="1" customFormat="1" ht="20.25" spans="1:7">
      <c r="A2" s="3" t="s">
        <v>2776</v>
      </c>
      <c r="B2" s="3"/>
      <c r="C2" s="3"/>
      <c r="D2" s="3"/>
      <c r="E2" s="3"/>
      <c r="F2" s="3"/>
      <c r="G2" s="3"/>
    </row>
    <row r="3" s="1" customFormat="1" spans="1:7">
      <c r="A3" s="4"/>
      <c r="C3" s="5"/>
      <c r="D3" s="6"/>
      <c r="G3" s="7" t="s">
        <v>2417</v>
      </c>
    </row>
    <row r="4" s="1" customFormat="1" ht="15.4" customHeight="1" spans="1:7">
      <c r="A4" s="8" t="s">
        <v>2777</v>
      </c>
      <c r="B4" s="8" t="s">
        <v>2420</v>
      </c>
      <c r="C4" s="8" t="s">
        <v>908</v>
      </c>
      <c r="D4" s="8" t="s">
        <v>2778</v>
      </c>
      <c r="E4" s="8" t="s">
        <v>2777</v>
      </c>
      <c r="F4" s="8" t="s">
        <v>2420</v>
      </c>
      <c r="G4" s="8" t="s">
        <v>2778</v>
      </c>
    </row>
    <row r="5" s="1" customFormat="1" ht="15.4" customHeight="1" spans="1:7">
      <c r="A5" s="8" t="s">
        <v>2779</v>
      </c>
      <c r="B5" s="8"/>
      <c r="C5" s="8">
        <v>1</v>
      </c>
      <c r="D5" s="8" t="s">
        <v>2426</v>
      </c>
      <c r="E5" s="8" t="s">
        <v>2779</v>
      </c>
      <c r="F5" s="8"/>
      <c r="G5" s="8">
        <v>4</v>
      </c>
    </row>
    <row r="6" s="1" customFormat="1" ht="15.4" customHeight="1" spans="1:7">
      <c r="A6" s="9" t="s">
        <v>2780</v>
      </c>
      <c r="B6" s="8">
        <v>1</v>
      </c>
      <c r="C6" s="8" t="s">
        <v>2474</v>
      </c>
      <c r="D6" s="8" t="s">
        <v>2474</v>
      </c>
      <c r="E6" s="9" t="s">
        <v>2781</v>
      </c>
      <c r="F6" s="8">
        <v>24</v>
      </c>
      <c r="G6" s="10">
        <v>3636</v>
      </c>
    </row>
    <row r="7" s="1" customFormat="1" ht="15.4" customHeight="1" spans="1:7">
      <c r="A7" s="9" t="s">
        <v>2782</v>
      </c>
      <c r="B7" s="8">
        <v>2</v>
      </c>
      <c r="C7" s="11">
        <v>1942</v>
      </c>
      <c r="D7" s="10">
        <v>1035</v>
      </c>
      <c r="E7" s="9" t="s">
        <v>2783</v>
      </c>
      <c r="F7" s="8">
        <v>25</v>
      </c>
      <c r="G7" s="10">
        <v>2844</v>
      </c>
    </row>
    <row r="8" s="1" customFormat="1" ht="15.4" customHeight="1" spans="1:7">
      <c r="A8" s="9" t="s">
        <v>2784</v>
      </c>
      <c r="B8" s="8">
        <v>3</v>
      </c>
      <c r="C8" s="11">
        <v>0</v>
      </c>
      <c r="D8" s="10">
        <v>50</v>
      </c>
      <c r="E8" s="9" t="s">
        <v>2785</v>
      </c>
      <c r="F8" s="8">
        <v>26</v>
      </c>
      <c r="G8" s="10">
        <v>792</v>
      </c>
    </row>
    <row r="9" s="1" customFormat="1" ht="15.4" customHeight="1" spans="1:7">
      <c r="A9" s="9" t="s">
        <v>2786</v>
      </c>
      <c r="B9" s="8">
        <v>4</v>
      </c>
      <c r="C9" s="11">
        <v>1385</v>
      </c>
      <c r="D9" s="10">
        <v>929</v>
      </c>
      <c r="E9" s="9" t="s">
        <v>2004</v>
      </c>
      <c r="F9" s="8" t="s">
        <v>2526</v>
      </c>
      <c r="G9" s="8"/>
    </row>
    <row r="10" s="1" customFormat="1" ht="15.4" customHeight="1" spans="1:7">
      <c r="A10" s="9" t="s">
        <v>2787</v>
      </c>
      <c r="B10" s="8">
        <v>5</v>
      </c>
      <c r="C10" s="11">
        <v>0</v>
      </c>
      <c r="D10" s="10">
        <v>72</v>
      </c>
      <c r="E10" s="9" t="s">
        <v>2788</v>
      </c>
      <c r="F10" s="8" t="s">
        <v>2530</v>
      </c>
      <c r="G10" s="8"/>
    </row>
    <row r="11" s="1" customFormat="1" ht="15.4" customHeight="1" spans="1:7">
      <c r="A11" s="9" t="s">
        <v>2789</v>
      </c>
      <c r="B11" s="8">
        <v>6</v>
      </c>
      <c r="C11" s="11">
        <v>1385</v>
      </c>
      <c r="D11" s="10">
        <v>858</v>
      </c>
      <c r="E11" s="9" t="s">
        <v>2790</v>
      </c>
      <c r="F11" s="8">
        <v>28</v>
      </c>
      <c r="G11" s="10">
        <v>679</v>
      </c>
    </row>
    <row r="12" s="1" customFormat="1" ht="15.4" customHeight="1" spans="1:7">
      <c r="A12" s="9" t="s">
        <v>2791</v>
      </c>
      <c r="B12" s="8">
        <v>7</v>
      </c>
      <c r="C12" s="11">
        <v>556</v>
      </c>
      <c r="D12" s="10">
        <v>56</v>
      </c>
      <c r="E12" s="9" t="s">
        <v>2792</v>
      </c>
      <c r="F12" s="8">
        <v>29</v>
      </c>
      <c r="G12" s="10">
        <v>0</v>
      </c>
    </row>
    <row r="13" s="1" customFormat="1" ht="15.4" customHeight="1" spans="1:7">
      <c r="A13" s="9" t="s">
        <v>2793</v>
      </c>
      <c r="B13" s="8">
        <v>8</v>
      </c>
      <c r="C13" s="11">
        <v>556</v>
      </c>
      <c r="D13" s="10">
        <v>56</v>
      </c>
      <c r="E13" s="9" t="s">
        <v>2794</v>
      </c>
      <c r="F13" s="8">
        <v>30</v>
      </c>
      <c r="G13" s="10">
        <v>61</v>
      </c>
    </row>
    <row r="14" s="1" customFormat="1" ht="15.4" customHeight="1" spans="1:7">
      <c r="A14" s="9" t="s">
        <v>2795</v>
      </c>
      <c r="B14" s="8">
        <v>9</v>
      </c>
      <c r="C14" s="11">
        <v>6</v>
      </c>
      <c r="D14" s="10">
        <v>6</v>
      </c>
      <c r="E14" s="9" t="s">
        <v>2796</v>
      </c>
      <c r="F14" s="8">
        <v>31</v>
      </c>
      <c r="G14" s="10">
        <v>1</v>
      </c>
    </row>
    <row r="15" s="1" customFormat="1" ht="15.4" customHeight="1" spans="1:7">
      <c r="A15" s="9" t="s">
        <v>2797</v>
      </c>
      <c r="B15" s="8">
        <v>10</v>
      </c>
      <c r="C15" s="8">
        <v>0</v>
      </c>
      <c r="D15" s="10">
        <v>0</v>
      </c>
      <c r="E15" s="9" t="s">
        <v>2798</v>
      </c>
      <c r="F15" s="8">
        <v>32</v>
      </c>
      <c r="G15" s="10">
        <v>53</v>
      </c>
    </row>
    <row r="16" s="1" customFormat="1" ht="15.4" customHeight="1" spans="1:7">
      <c r="A16" s="9" t="s">
        <v>2799</v>
      </c>
      <c r="B16" s="8">
        <v>11</v>
      </c>
      <c r="C16" s="8" t="s">
        <v>2474</v>
      </c>
      <c r="D16" s="8" t="s">
        <v>2474</v>
      </c>
      <c r="E16" s="9" t="s">
        <v>2800</v>
      </c>
      <c r="F16" s="8">
        <v>33</v>
      </c>
      <c r="G16" s="10">
        <v>154</v>
      </c>
    </row>
    <row r="17" s="1" customFormat="1" ht="15.4" customHeight="1" spans="1:7">
      <c r="A17" s="9" t="s">
        <v>2801</v>
      </c>
      <c r="B17" s="8">
        <v>12</v>
      </c>
      <c r="C17" s="8" t="s">
        <v>2474</v>
      </c>
      <c r="D17" s="10">
        <v>13</v>
      </c>
      <c r="E17" s="9" t="s">
        <v>2802</v>
      </c>
      <c r="F17" s="8">
        <v>34</v>
      </c>
      <c r="G17" s="10">
        <v>41</v>
      </c>
    </row>
    <row r="18" s="1" customFormat="1" ht="15.4" customHeight="1" spans="1:7">
      <c r="A18" s="9" t="s">
        <v>2803</v>
      </c>
      <c r="B18" s="8">
        <v>13</v>
      </c>
      <c r="C18" s="8" t="s">
        <v>2474</v>
      </c>
      <c r="D18" s="10">
        <v>14</v>
      </c>
      <c r="E18" s="9" t="s">
        <v>2804</v>
      </c>
      <c r="F18" s="8">
        <v>35</v>
      </c>
      <c r="G18" s="10">
        <v>0</v>
      </c>
    </row>
    <row r="19" s="1" customFormat="1" ht="15.4" customHeight="1" spans="1:7">
      <c r="A19" s="9" t="s">
        <v>2805</v>
      </c>
      <c r="B19" s="8">
        <v>14</v>
      </c>
      <c r="C19" s="8" t="s">
        <v>2474</v>
      </c>
      <c r="D19" s="10">
        <v>4</v>
      </c>
      <c r="E19" s="9" t="s">
        <v>2806</v>
      </c>
      <c r="F19" s="8">
        <v>36</v>
      </c>
      <c r="G19" s="10">
        <v>369</v>
      </c>
    </row>
    <row r="20" s="1" customFormat="1" ht="15.4" customHeight="1" spans="1:7">
      <c r="A20" s="9" t="s">
        <v>2807</v>
      </c>
      <c r="B20" s="8">
        <v>15</v>
      </c>
      <c r="C20" s="8" t="s">
        <v>2474</v>
      </c>
      <c r="D20" s="10">
        <v>492</v>
      </c>
      <c r="E20" s="9" t="s">
        <v>2808</v>
      </c>
      <c r="F20" s="8">
        <v>37</v>
      </c>
      <c r="G20" s="10">
        <v>48</v>
      </c>
    </row>
    <row r="21" s="1" customFormat="1" ht="15.4" customHeight="1" spans="1:7">
      <c r="A21" s="9" t="s">
        <v>2809</v>
      </c>
      <c r="B21" s="8">
        <v>16</v>
      </c>
      <c r="C21" s="8" t="s">
        <v>2474</v>
      </c>
      <c r="D21" s="10">
        <v>887</v>
      </c>
      <c r="E21" s="9" t="s">
        <v>2810</v>
      </c>
      <c r="F21" s="8">
        <v>38</v>
      </c>
      <c r="G21" s="12">
        <v>35</v>
      </c>
    </row>
    <row r="22" s="1" customFormat="1" ht="15.4" customHeight="1" spans="1:7">
      <c r="A22" s="9" t="s">
        <v>2811</v>
      </c>
      <c r="B22" s="8">
        <v>17</v>
      </c>
      <c r="C22" s="8" t="s">
        <v>2474</v>
      </c>
      <c r="D22" s="10">
        <v>43</v>
      </c>
      <c r="E22" s="9" t="s">
        <v>2004</v>
      </c>
      <c r="F22" s="8" t="s">
        <v>2462</v>
      </c>
      <c r="G22" s="9" t="s">
        <v>2004</v>
      </c>
    </row>
    <row r="23" s="1" customFormat="1" ht="15.4" customHeight="1" spans="1:7">
      <c r="A23" s="9" t="s">
        <v>2812</v>
      </c>
      <c r="B23" s="8">
        <v>18</v>
      </c>
      <c r="C23" s="8" t="s">
        <v>2474</v>
      </c>
      <c r="D23" s="10">
        <v>7358</v>
      </c>
      <c r="E23" s="9" t="s">
        <v>2813</v>
      </c>
      <c r="F23" s="8" t="s">
        <v>2465</v>
      </c>
      <c r="G23" s="13"/>
    </row>
    <row r="24" s="1" customFormat="1" ht="15.4" customHeight="1" spans="1:7">
      <c r="A24" s="9" t="s">
        <v>2814</v>
      </c>
      <c r="B24" s="8">
        <v>19</v>
      </c>
      <c r="C24" s="8" t="s">
        <v>2474</v>
      </c>
      <c r="D24" s="10">
        <v>591</v>
      </c>
      <c r="E24" s="9" t="s">
        <v>2004</v>
      </c>
      <c r="F24" s="8" t="s">
        <v>2468</v>
      </c>
      <c r="G24" s="9" t="s">
        <v>2004</v>
      </c>
    </row>
    <row r="25" s="1" customFormat="1" ht="15.4" customHeight="1" spans="1:7">
      <c r="A25" s="9" t="s">
        <v>2815</v>
      </c>
      <c r="B25" s="8">
        <v>20</v>
      </c>
      <c r="C25" s="8" t="s">
        <v>2474</v>
      </c>
      <c r="D25" s="10">
        <v>0</v>
      </c>
      <c r="E25" s="9" t="s">
        <v>2813</v>
      </c>
      <c r="F25" s="8" t="s">
        <v>2471</v>
      </c>
      <c r="G25" s="9" t="s">
        <v>2813</v>
      </c>
    </row>
    <row r="26" s="1" customFormat="1" ht="15.4" customHeight="1" spans="1:7">
      <c r="A26" s="9" t="s">
        <v>2816</v>
      </c>
      <c r="B26" s="8">
        <v>21</v>
      </c>
      <c r="C26" s="8" t="s">
        <v>2474</v>
      </c>
      <c r="D26" s="10">
        <v>0</v>
      </c>
      <c r="E26" s="9" t="s">
        <v>2813</v>
      </c>
      <c r="F26" s="8" t="s">
        <v>2476</v>
      </c>
      <c r="G26" s="9" t="s">
        <v>2813</v>
      </c>
    </row>
    <row r="27" s="1" customFormat="1" spans="1:3">
      <c r="A27" s="14" t="s">
        <v>2817</v>
      </c>
      <c r="B27" s="14"/>
      <c r="C27" s="15"/>
    </row>
  </sheetData>
  <mergeCells count="4">
    <mergeCell ref="A2:G2"/>
    <mergeCell ref="A27:B27"/>
    <mergeCell ref="B4:B5"/>
    <mergeCell ref="F4:F5"/>
  </mergeCells>
  <pageMargins left="0.75" right="0.75" top="1" bottom="1" header="0.511805555555556" footer="0.511805555555556"/>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workbookViewId="0">
      <selection activeCell="A4" sqref="A4:D39"/>
    </sheetView>
  </sheetViews>
  <sheetFormatPr defaultColWidth="9.33333333333333" defaultRowHeight="11.25" outlineLevelCol="3"/>
  <cols>
    <col min="1" max="1" width="38.1666666666667"/>
    <col min="2" max="2" width="13.3333333333333" customWidth="1"/>
    <col min="3" max="3" width="35.8333333333333" customWidth="1"/>
    <col min="4" max="4" width="13.8333333333333" customWidth="1"/>
  </cols>
  <sheetData>
    <row r="1" ht="14.25" spans="1:4">
      <c r="A1" s="189" t="s">
        <v>141</v>
      </c>
      <c r="B1" s="188"/>
      <c r="C1" s="188"/>
      <c r="D1" s="188"/>
    </row>
    <row r="2" ht="22.5" spans="1:4">
      <c r="A2" s="536" t="s">
        <v>142</v>
      </c>
      <c r="B2" s="536"/>
      <c r="C2" s="536"/>
      <c r="D2" s="536"/>
    </row>
    <row r="3" ht="12" spans="1:4">
      <c r="A3" s="190" t="s">
        <v>71</v>
      </c>
      <c r="B3" s="190"/>
      <c r="C3" s="190"/>
      <c r="D3" s="190"/>
    </row>
    <row r="4" ht="18" customHeight="1" spans="1:4">
      <c r="A4" s="191" t="s">
        <v>72</v>
      </c>
      <c r="B4" s="191" t="s">
        <v>73</v>
      </c>
      <c r="C4" s="191" t="s">
        <v>72</v>
      </c>
      <c r="D4" s="191" t="s">
        <v>73</v>
      </c>
    </row>
    <row r="5" ht="18" customHeight="1" spans="1:4">
      <c r="A5" s="537" t="s">
        <v>74</v>
      </c>
      <c r="B5" s="516">
        <f>B6+B22</f>
        <v>47355</v>
      </c>
      <c r="C5" s="537" t="s">
        <v>75</v>
      </c>
      <c r="D5" s="516">
        <f>SUM(D6:D30)</f>
        <v>341327</v>
      </c>
    </row>
    <row r="6" ht="18" customHeight="1" spans="1:4">
      <c r="A6" s="230" t="s">
        <v>76</v>
      </c>
      <c r="B6" s="108">
        <v>30204</v>
      </c>
      <c r="C6" s="472" t="s">
        <v>77</v>
      </c>
      <c r="D6" s="108">
        <v>26710</v>
      </c>
    </row>
    <row r="7" ht="18" customHeight="1" spans="1:4">
      <c r="A7" s="230" t="s">
        <v>78</v>
      </c>
      <c r="B7" s="108">
        <v>13440</v>
      </c>
      <c r="C7" s="472" t="s">
        <v>79</v>
      </c>
      <c r="D7" s="108">
        <v>0</v>
      </c>
    </row>
    <row r="8" ht="18" customHeight="1" spans="1:4">
      <c r="A8" s="230" t="s">
        <v>80</v>
      </c>
      <c r="B8" s="108">
        <v>5902</v>
      </c>
      <c r="C8" s="472" t="s">
        <v>81</v>
      </c>
      <c r="D8" s="108">
        <v>412</v>
      </c>
    </row>
    <row r="9" ht="18" customHeight="1" spans="1:4">
      <c r="A9" s="230" t="s">
        <v>82</v>
      </c>
      <c r="B9" s="108">
        <v>946</v>
      </c>
      <c r="C9" s="472" t="s">
        <v>83</v>
      </c>
      <c r="D9" s="108">
        <v>12821</v>
      </c>
    </row>
    <row r="10" ht="18" customHeight="1" spans="1:4">
      <c r="A10" s="230" t="s">
        <v>84</v>
      </c>
      <c r="B10" s="108">
        <v>440</v>
      </c>
      <c r="C10" s="472" t="s">
        <v>85</v>
      </c>
      <c r="D10" s="108">
        <v>46642</v>
      </c>
    </row>
    <row r="11" ht="18" customHeight="1" spans="1:4">
      <c r="A11" s="230" t="s">
        <v>86</v>
      </c>
      <c r="B11" s="108">
        <v>1489</v>
      </c>
      <c r="C11" s="472" t="s">
        <v>87</v>
      </c>
      <c r="D11" s="108">
        <v>152</v>
      </c>
    </row>
    <row r="12" ht="18" customHeight="1" spans="1:4">
      <c r="A12" s="230" t="s">
        <v>88</v>
      </c>
      <c r="B12" s="108">
        <v>932</v>
      </c>
      <c r="C12" s="472" t="s">
        <v>89</v>
      </c>
      <c r="D12" s="108">
        <v>7239</v>
      </c>
    </row>
    <row r="13" ht="18" customHeight="1" spans="1:4">
      <c r="A13" s="230" t="s">
        <v>90</v>
      </c>
      <c r="B13" s="108">
        <v>493</v>
      </c>
      <c r="C13" s="472" t="s">
        <v>91</v>
      </c>
      <c r="D13" s="108">
        <v>59737</v>
      </c>
    </row>
    <row r="14" ht="18" customHeight="1" spans="1:4">
      <c r="A14" s="230" t="s">
        <v>92</v>
      </c>
      <c r="B14" s="108">
        <v>2720</v>
      </c>
      <c r="C14" s="472" t="s">
        <v>93</v>
      </c>
      <c r="D14" s="108">
        <v>43616</v>
      </c>
    </row>
    <row r="15" ht="18" customHeight="1" spans="1:4">
      <c r="A15" s="230" t="s">
        <v>94</v>
      </c>
      <c r="B15" s="108">
        <v>2327</v>
      </c>
      <c r="C15" s="472" t="s">
        <v>95</v>
      </c>
      <c r="D15" s="108">
        <v>15906</v>
      </c>
    </row>
    <row r="16" ht="18" customHeight="1" spans="1:4">
      <c r="A16" s="230" t="s">
        <v>96</v>
      </c>
      <c r="B16" s="108">
        <v>512</v>
      </c>
      <c r="C16" s="472" t="s">
        <v>97</v>
      </c>
      <c r="D16" s="108">
        <v>14498</v>
      </c>
    </row>
    <row r="17" ht="18" customHeight="1" spans="1:4">
      <c r="A17" s="230" t="s">
        <v>98</v>
      </c>
      <c r="B17" s="108">
        <v>57</v>
      </c>
      <c r="C17" s="472" t="s">
        <v>99</v>
      </c>
      <c r="D17" s="108">
        <v>51541</v>
      </c>
    </row>
    <row r="18" ht="18" customHeight="1" spans="1:4">
      <c r="A18" s="230" t="s">
        <v>100</v>
      </c>
      <c r="B18" s="108">
        <v>888</v>
      </c>
      <c r="C18" s="472" t="s">
        <v>101</v>
      </c>
      <c r="D18" s="108">
        <v>24346</v>
      </c>
    </row>
    <row r="19" ht="18" customHeight="1" spans="1:4">
      <c r="A19" s="230" t="s">
        <v>102</v>
      </c>
      <c r="B19" s="108">
        <v>0</v>
      </c>
      <c r="C19" s="472" t="s">
        <v>103</v>
      </c>
      <c r="D19" s="108">
        <v>661</v>
      </c>
    </row>
    <row r="20" ht="18" customHeight="1" spans="1:4">
      <c r="A20" s="230" t="s">
        <v>104</v>
      </c>
      <c r="B20" s="108">
        <v>22</v>
      </c>
      <c r="C20" s="472" t="s">
        <v>105</v>
      </c>
      <c r="D20" s="108">
        <v>41</v>
      </c>
    </row>
    <row r="21" ht="18" customHeight="1" spans="1:4">
      <c r="A21" s="230" t="s">
        <v>106</v>
      </c>
      <c r="B21" s="108">
        <v>36</v>
      </c>
      <c r="C21" s="472" t="s">
        <v>107</v>
      </c>
      <c r="D21" s="108">
        <v>0</v>
      </c>
    </row>
    <row r="22" ht="18" customHeight="1" spans="1:4">
      <c r="A22" s="230" t="s">
        <v>108</v>
      </c>
      <c r="B22" s="108">
        <v>17151</v>
      </c>
      <c r="C22" s="472" t="s">
        <v>109</v>
      </c>
      <c r="D22" s="108">
        <v>0</v>
      </c>
    </row>
    <row r="23" ht="18" customHeight="1" spans="1:4">
      <c r="A23" s="230" t="s">
        <v>110</v>
      </c>
      <c r="B23" s="108">
        <v>1789</v>
      </c>
      <c r="C23" s="472" t="s">
        <v>111</v>
      </c>
      <c r="D23" s="108">
        <v>15417</v>
      </c>
    </row>
    <row r="24" ht="18" customHeight="1" spans="1:4">
      <c r="A24" s="230" t="s">
        <v>112</v>
      </c>
      <c r="B24" s="108">
        <v>4519</v>
      </c>
      <c r="C24" s="472" t="s">
        <v>113</v>
      </c>
      <c r="D24" s="108">
        <v>10727</v>
      </c>
    </row>
    <row r="25" ht="18" customHeight="1" spans="1:4">
      <c r="A25" s="230" t="s">
        <v>114</v>
      </c>
      <c r="B25" s="108">
        <v>1325</v>
      </c>
      <c r="C25" s="472" t="s">
        <v>115</v>
      </c>
      <c r="D25" s="108">
        <v>1714</v>
      </c>
    </row>
    <row r="26" ht="18" customHeight="1" spans="1:4">
      <c r="A26" s="230" t="s">
        <v>116</v>
      </c>
      <c r="B26" s="108">
        <v>0</v>
      </c>
      <c r="C26" s="472" t="s">
        <v>117</v>
      </c>
      <c r="D26" s="108">
        <v>1574</v>
      </c>
    </row>
    <row r="27" ht="18" customHeight="1" spans="1:4">
      <c r="A27" s="230" t="s">
        <v>118</v>
      </c>
      <c r="B27" s="108">
        <v>9269</v>
      </c>
      <c r="C27" s="472" t="s">
        <v>119</v>
      </c>
      <c r="D27" s="108">
        <v>0</v>
      </c>
    </row>
    <row r="28" ht="18" customHeight="1" spans="1:4">
      <c r="A28" s="230" t="s">
        <v>120</v>
      </c>
      <c r="B28" s="108">
        <v>249</v>
      </c>
      <c r="C28" s="472" t="s">
        <v>121</v>
      </c>
      <c r="D28" s="108">
        <v>0</v>
      </c>
    </row>
    <row r="29" ht="18" customHeight="1" spans="1:4">
      <c r="A29" s="193" t="s">
        <v>122</v>
      </c>
      <c r="B29" s="108">
        <v>40000</v>
      </c>
      <c r="C29" s="472" t="s">
        <v>123</v>
      </c>
      <c r="D29" s="108">
        <v>7537</v>
      </c>
    </row>
    <row r="30" ht="18" customHeight="1" spans="1:4">
      <c r="A30" s="531" t="s">
        <v>124</v>
      </c>
      <c r="B30" s="467">
        <f>SUM(B31:B35)</f>
        <v>286398</v>
      </c>
      <c r="C30" s="472" t="s">
        <v>125</v>
      </c>
      <c r="D30" s="467">
        <v>36</v>
      </c>
    </row>
    <row r="31" ht="18" customHeight="1" spans="1:4">
      <c r="A31" s="538" t="s">
        <v>126</v>
      </c>
      <c r="B31" s="108">
        <v>268781</v>
      </c>
      <c r="C31" s="497" t="s">
        <v>127</v>
      </c>
      <c r="D31" s="108">
        <v>5698</v>
      </c>
    </row>
    <row r="32" ht="18" customHeight="1" spans="1:4">
      <c r="A32" s="198" t="s">
        <v>128</v>
      </c>
      <c r="B32" s="108">
        <v>0</v>
      </c>
      <c r="C32" s="539" t="s">
        <v>129</v>
      </c>
      <c r="D32" s="108">
        <f>SUM(D33:D37)</f>
        <v>26728</v>
      </c>
    </row>
    <row r="33" ht="18" customHeight="1" spans="1:4">
      <c r="A33" s="198" t="s">
        <v>130</v>
      </c>
      <c r="B33" s="108">
        <v>7617</v>
      </c>
      <c r="C33" s="538" t="s">
        <v>131</v>
      </c>
      <c r="D33" s="108">
        <v>0</v>
      </c>
    </row>
    <row r="34" ht="18" customHeight="1" spans="1:4">
      <c r="A34" s="198" t="s">
        <v>132</v>
      </c>
      <c r="B34" s="108"/>
      <c r="C34" s="230" t="s">
        <v>133</v>
      </c>
      <c r="D34" s="108">
        <v>7623</v>
      </c>
    </row>
    <row r="35" ht="18" customHeight="1" spans="1:4">
      <c r="A35" s="230" t="s">
        <v>134</v>
      </c>
      <c r="B35" s="108">
        <v>10000</v>
      </c>
      <c r="C35" s="230" t="s">
        <v>135</v>
      </c>
      <c r="D35" s="108">
        <v>0</v>
      </c>
    </row>
    <row r="36" ht="18" customHeight="1" spans="1:4">
      <c r="A36" s="230"/>
      <c r="B36" s="108"/>
      <c r="C36" s="230" t="s">
        <v>136</v>
      </c>
      <c r="D36" s="108">
        <v>6499</v>
      </c>
    </row>
    <row r="37" ht="18" customHeight="1" spans="1:4">
      <c r="A37" s="230"/>
      <c r="B37" s="108"/>
      <c r="C37" s="198" t="s">
        <v>137</v>
      </c>
      <c r="D37" s="108">
        <v>12606</v>
      </c>
    </row>
    <row r="38" ht="18" customHeight="1" spans="1:4">
      <c r="A38" s="198"/>
      <c r="B38" s="108"/>
      <c r="C38" s="230" t="s">
        <v>138</v>
      </c>
      <c r="D38" s="108">
        <v>12606</v>
      </c>
    </row>
    <row r="39" ht="18" customHeight="1" spans="1:4">
      <c r="A39" s="191" t="s">
        <v>139</v>
      </c>
      <c r="B39" s="516">
        <f>B5+B29+B30</f>
        <v>373753</v>
      </c>
      <c r="C39" s="191" t="s">
        <v>140</v>
      </c>
      <c r="D39" s="516">
        <f>D5+D31+D32</f>
        <v>373753</v>
      </c>
    </row>
  </sheetData>
  <mergeCells count="2">
    <mergeCell ref="A2:D2"/>
    <mergeCell ref="A3:D3"/>
  </mergeCells>
  <pageMargins left="0.75" right="0.75" top="1" bottom="1" header="0.5" footer="0.5"/>
  <pageSetup paperSize="9" orientation="portrait" horizont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1"/>
  <sheetViews>
    <sheetView workbookViewId="0">
      <selection activeCell="E40" sqref="E40"/>
    </sheetView>
  </sheetViews>
  <sheetFormatPr defaultColWidth="9.33333333333333" defaultRowHeight="11.25" outlineLevelCol="3"/>
  <cols>
    <col min="1" max="1" width="36.5" customWidth="1"/>
    <col min="2" max="2" width="29.3333333333333" customWidth="1"/>
    <col min="3" max="3" width="28.8333333333333" customWidth="1"/>
    <col min="4" max="4" width="42.1666666666667" customWidth="1"/>
  </cols>
  <sheetData>
    <row r="1" ht="13.5" spans="1:4">
      <c r="A1" s="517" t="s">
        <v>143</v>
      </c>
      <c r="B1" s="518"/>
      <c r="C1" s="519"/>
      <c r="D1" s="520"/>
    </row>
    <row r="2" ht="22.5" spans="1:4">
      <c r="A2" s="521" t="s">
        <v>144</v>
      </c>
      <c r="B2" s="521"/>
      <c r="C2" s="521"/>
      <c r="D2" s="521"/>
    </row>
    <row r="3" ht="12" spans="1:4">
      <c r="A3" s="522"/>
      <c r="B3" s="523"/>
      <c r="C3" s="524"/>
      <c r="D3" s="525" t="s">
        <v>145</v>
      </c>
    </row>
    <row r="4" ht="12" spans="1:4">
      <c r="A4" s="526" t="s">
        <v>146</v>
      </c>
      <c r="B4" s="206" t="s">
        <v>73</v>
      </c>
      <c r="C4" s="251"/>
      <c r="D4" s="223"/>
    </row>
    <row r="5" ht="12" spans="1:4">
      <c r="A5" s="526"/>
      <c r="B5" s="206"/>
      <c r="C5" s="312" t="s">
        <v>147</v>
      </c>
      <c r="D5" s="313" t="s">
        <v>148</v>
      </c>
    </row>
    <row r="6" ht="16.5" customHeight="1" spans="1:4">
      <c r="A6" s="486" t="s">
        <v>74</v>
      </c>
      <c r="B6" s="527">
        <f>B7+B23</f>
        <v>47355</v>
      </c>
      <c r="C6" s="527">
        <f>C7+C23</f>
        <v>42662</v>
      </c>
      <c r="D6" s="528">
        <f t="shared" ref="D6:D9" si="0">(B6-C6)/C6</f>
        <v>0.11</v>
      </c>
    </row>
    <row r="7" ht="16.5" customHeight="1" spans="1:4">
      <c r="A7" s="529" t="s">
        <v>149</v>
      </c>
      <c r="B7" s="108">
        <v>30204</v>
      </c>
      <c r="C7" s="108">
        <v>34777</v>
      </c>
      <c r="D7" s="528">
        <f t="shared" si="0"/>
        <v>-0.131</v>
      </c>
    </row>
    <row r="8" ht="16.5" customHeight="1" spans="1:4">
      <c r="A8" s="198" t="s">
        <v>150</v>
      </c>
      <c r="B8" s="108">
        <v>13440</v>
      </c>
      <c r="C8" s="108">
        <v>15178</v>
      </c>
      <c r="D8" s="528">
        <f t="shared" si="0"/>
        <v>-0.115</v>
      </c>
    </row>
    <row r="9" ht="16.5" customHeight="1" spans="1:4">
      <c r="A9" s="198" t="s">
        <v>151</v>
      </c>
      <c r="B9" s="108">
        <v>5902</v>
      </c>
      <c r="C9" s="108">
        <v>6783</v>
      </c>
      <c r="D9" s="528">
        <f t="shared" si="0"/>
        <v>-0.13</v>
      </c>
    </row>
    <row r="10" ht="16.5" customHeight="1" spans="1:4">
      <c r="A10" s="198" t="s">
        <v>152</v>
      </c>
      <c r="B10" s="108">
        <v>946</v>
      </c>
      <c r="C10" s="108">
        <v>1556</v>
      </c>
      <c r="D10" s="528">
        <f t="shared" ref="D10:D19" si="1">(B10-C10)/C10</f>
        <v>-0.392</v>
      </c>
    </row>
    <row r="11" ht="16.5" customHeight="1" spans="1:4">
      <c r="A11" s="198" t="s">
        <v>153</v>
      </c>
      <c r="B11" s="108">
        <v>440</v>
      </c>
      <c r="C11" s="108">
        <v>318</v>
      </c>
      <c r="D11" s="528">
        <f t="shared" si="1"/>
        <v>0.384</v>
      </c>
    </row>
    <row r="12" ht="16.5" customHeight="1" spans="1:4">
      <c r="A12" s="198" t="s">
        <v>154</v>
      </c>
      <c r="B12" s="108">
        <v>1489</v>
      </c>
      <c r="C12" s="108">
        <v>1810</v>
      </c>
      <c r="D12" s="528">
        <f t="shared" si="1"/>
        <v>-0.177</v>
      </c>
    </row>
    <row r="13" ht="16.5" customHeight="1" spans="1:4">
      <c r="A13" s="198" t="s">
        <v>155</v>
      </c>
      <c r="B13" s="108">
        <v>932</v>
      </c>
      <c r="C13" s="108">
        <v>1314</v>
      </c>
      <c r="D13" s="528">
        <f t="shared" si="1"/>
        <v>-0.291</v>
      </c>
    </row>
    <row r="14" ht="16.5" customHeight="1" spans="1:4">
      <c r="A14" s="198" t="s">
        <v>156</v>
      </c>
      <c r="B14" s="108">
        <v>493</v>
      </c>
      <c r="C14" s="108">
        <v>648</v>
      </c>
      <c r="D14" s="528">
        <f t="shared" si="1"/>
        <v>-0.239</v>
      </c>
    </row>
    <row r="15" ht="16.5" customHeight="1" spans="1:4">
      <c r="A15" s="198" t="s">
        <v>157</v>
      </c>
      <c r="B15" s="108">
        <v>2720</v>
      </c>
      <c r="C15" s="108">
        <v>2896</v>
      </c>
      <c r="D15" s="528">
        <f t="shared" si="1"/>
        <v>-0.061</v>
      </c>
    </row>
    <row r="16" ht="16.5" customHeight="1" spans="1:4">
      <c r="A16" s="198" t="s">
        <v>158</v>
      </c>
      <c r="B16" s="108">
        <v>2327</v>
      </c>
      <c r="C16" s="108">
        <v>3361</v>
      </c>
      <c r="D16" s="528">
        <f t="shared" si="1"/>
        <v>-0.308</v>
      </c>
    </row>
    <row r="17" ht="16.5" customHeight="1" spans="1:4">
      <c r="A17" s="198" t="s">
        <v>159</v>
      </c>
      <c r="B17" s="108">
        <v>512</v>
      </c>
      <c r="C17" s="108">
        <v>410</v>
      </c>
      <c r="D17" s="528">
        <f t="shared" si="1"/>
        <v>0.249</v>
      </c>
    </row>
    <row r="18" ht="16.5" customHeight="1" spans="1:4">
      <c r="A18" s="198" t="s">
        <v>160</v>
      </c>
      <c r="B18" s="108">
        <v>57</v>
      </c>
      <c r="C18" s="108">
        <v>-140</v>
      </c>
      <c r="D18" s="528">
        <f t="shared" si="1"/>
        <v>-1.407</v>
      </c>
    </row>
    <row r="19" ht="16.5" customHeight="1" spans="1:4">
      <c r="A19" s="198" t="s">
        <v>161</v>
      </c>
      <c r="B19" s="108">
        <v>888</v>
      </c>
      <c r="C19" s="108">
        <v>641</v>
      </c>
      <c r="D19" s="528">
        <f t="shared" si="1"/>
        <v>0.385</v>
      </c>
    </row>
    <row r="20" ht="16.5" customHeight="1" spans="1:4">
      <c r="A20" s="198" t="s">
        <v>162</v>
      </c>
      <c r="B20" s="108">
        <v>0</v>
      </c>
      <c r="C20" s="108">
        <v>0</v>
      </c>
      <c r="D20" s="528"/>
    </row>
    <row r="21" ht="16.5" customHeight="1" spans="1:4">
      <c r="A21" s="198" t="s">
        <v>104</v>
      </c>
      <c r="B21" s="108">
        <v>22</v>
      </c>
      <c r="C21" s="108">
        <v>2</v>
      </c>
      <c r="D21" s="528"/>
    </row>
    <row r="22" ht="16.5" customHeight="1" spans="1:4">
      <c r="A22" s="198" t="s">
        <v>163</v>
      </c>
      <c r="B22" s="108">
        <v>36</v>
      </c>
      <c r="C22" s="108">
        <v>0</v>
      </c>
      <c r="D22" s="528"/>
    </row>
    <row r="23" ht="16.5" customHeight="1" spans="1:4">
      <c r="A23" s="529" t="s">
        <v>164</v>
      </c>
      <c r="B23" s="108">
        <v>17151</v>
      </c>
      <c r="C23" s="108">
        <v>7885</v>
      </c>
      <c r="D23" s="528">
        <f t="shared" ref="D23:D26" si="2">(B23-C23)/C23</f>
        <v>1.175</v>
      </c>
    </row>
    <row r="24" ht="16.5" customHeight="1" spans="1:4">
      <c r="A24" s="530" t="s">
        <v>165</v>
      </c>
      <c r="B24" s="108">
        <v>1789</v>
      </c>
      <c r="C24" s="108">
        <v>2156</v>
      </c>
      <c r="D24" s="528">
        <f t="shared" si="2"/>
        <v>-0.17</v>
      </c>
    </row>
    <row r="25" ht="16.5" customHeight="1" spans="1:4">
      <c r="A25" s="530" t="s">
        <v>166</v>
      </c>
      <c r="B25" s="108">
        <v>4519</v>
      </c>
      <c r="C25" s="108">
        <v>1646</v>
      </c>
      <c r="D25" s="528">
        <f t="shared" si="2"/>
        <v>1.745</v>
      </c>
    </row>
    <row r="26" ht="16.5" customHeight="1" spans="1:4">
      <c r="A26" s="530" t="s">
        <v>167</v>
      </c>
      <c r="B26" s="108">
        <v>1325</v>
      </c>
      <c r="C26" s="108">
        <v>2065</v>
      </c>
      <c r="D26" s="528">
        <f t="shared" si="2"/>
        <v>-0.358</v>
      </c>
    </row>
    <row r="27" ht="16.5" customHeight="1" spans="1:4">
      <c r="A27" s="530" t="s">
        <v>168</v>
      </c>
      <c r="B27" s="108">
        <v>0</v>
      </c>
      <c r="C27" s="108">
        <v>0</v>
      </c>
      <c r="D27" s="528"/>
    </row>
    <row r="28" ht="16.5" customHeight="1" spans="1:4">
      <c r="A28" s="530" t="s">
        <v>169</v>
      </c>
      <c r="B28" s="108">
        <v>9269</v>
      </c>
      <c r="C28" s="108">
        <v>1679</v>
      </c>
      <c r="D28" s="528">
        <f>(B28-C28)/C28</f>
        <v>4.521</v>
      </c>
    </row>
    <row r="29" ht="16.5" customHeight="1" spans="1:4">
      <c r="A29" s="530" t="s">
        <v>170</v>
      </c>
      <c r="B29" s="108">
        <v>249</v>
      </c>
      <c r="C29" s="108">
        <v>339</v>
      </c>
      <c r="D29" s="528">
        <f t="shared" ref="D29:D40" si="3">(B29-C29)/C29</f>
        <v>-0.265</v>
      </c>
    </row>
    <row r="30" ht="16.5" customHeight="1" spans="1:4">
      <c r="A30" s="193" t="s">
        <v>122</v>
      </c>
      <c r="B30" s="108">
        <v>40000</v>
      </c>
      <c r="C30" s="108">
        <v>64271</v>
      </c>
      <c r="D30" s="528">
        <f t="shared" si="3"/>
        <v>-0.378</v>
      </c>
    </row>
    <row r="31" ht="16.5" customHeight="1" spans="1:4">
      <c r="A31" s="531" t="s">
        <v>124</v>
      </c>
      <c r="B31" s="532">
        <f>B32+B37+B38+B39</f>
        <v>286398</v>
      </c>
      <c r="C31" s="532">
        <f>C32+C37+C38+C39</f>
        <v>260913</v>
      </c>
      <c r="D31" s="528">
        <f t="shared" si="3"/>
        <v>0.098</v>
      </c>
    </row>
    <row r="32" ht="16.5" customHeight="1" spans="1:4">
      <c r="A32" s="533" t="s">
        <v>126</v>
      </c>
      <c r="B32" s="108">
        <f>B33+B34+B35</f>
        <v>268781</v>
      </c>
      <c r="C32" s="108">
        <v>248661</v>
      </c>
      <c r="D32" s="528">
        <f t="shared" si="3"/>
        <v>0.081</v>
      </c>
    </row>
    <row r="33" ht="16.5" customHeight="1" spans="1:4">
      <c r="A33" s="530" t="s">
        <v>171</v>
      </c>
      <c r="B33" s="108">
        <v>5674</v>
      </c>
      <c r="C33" s="108">
        <v>5674</v>
      </c>
      <c r="D33" s="528">
        <f t="shared" si="3"/>
        <v>0</v>
      </c>
    </row>
    <row r="34" ht="16.5" customHeight="1" spans="1:4">
      <c r="A34" s="530" t="s">
        <v>172</v>
      </c>
      <c r="B34" s="108">
        <v>205710</v>
      </c>
      <c r="C34" s="108">
        <v>181856</v>
      </c>
      <c r="D34" s="528">
        <f t="shared" si="3"/>
        <v>0.131</v>
      </c>
    </row>
    <row r="35" ht="16.5" customHeight="1" spans="1:4">
      <c r="A35" s="530" t="s">
        <v>173</v>
      </c>
      <c r="B35" s="108">
        <v>57397</v>
      </c>
      <c r="C35" s="108">
        <v>61131</v>
      </c>
      <c r="D35" s="528">
        <f t="shared" si="3"/>
        <v>-0.061</v>
      </c>
    </row>
    <row r="36" ht="16.5" customHeight="1" spans="1:4">
      <c r="A36" s="533" t="s">
        <v>128</v>
      </c>
      <c r="B36" s="108"/>
      <c r="C36" s="108"/>
      <c r="D36" s="528"/>
    </row>
    <row r="37" ht="16.5" customHeight="1" spans="1:4">
      <c r="A37" s="533" t="s">
        <v>130</v>
      </c>
      <c r="B37" s="108">
        <v>7617</v>
      </c>
      <c r="C37" s="108">
        <v>1570</v>
      </c>
      <c r="D37" s="528">
        <f>(B37-C37)/C37</f>
        <v>3.852</v>
      </c>
    </row>
    <row r="38" ht="16.5" customHeight="1" spans="1:4">
      <c r="A38" s="533" t="s">
        <v>132</v>
      </c>
      <c r="B38" s="108"/>
      <c r="C38" s="108">
        <v>222</v>
      </c>
      <c r="D38" s="528">
        <f>(B38-C38)/C38</f>
        <v>-1</v>
      </c>
    </row>
    <row r="39" ht="16.5" customHeight="1" spans="1:4">
      <c r="A39" s="533" t="s">
        <v>134</v>
      </c>
      <c r="B39" s="108">
        <v>10000</v>
      </c>
      <c r="C39" s="108">
        <v>10460</v>
      </c>
      <c r="D39" s="528">
        <f>(B39-C39)/C39</f>
        <v>-0.044</v>
      </c>
    </row>
    <row r="40" ht="36.75" customHeight="1" spans="1:4">
      <c r="A40" s="534" t="s">
        <v>139</v>
      </c>
      <c r="B40" s="532">
        <f>B6+B30+B31</f>
        <v>373753</v>
      </c>
      <c r="C40" s="532">
        <f>C6+C30+C31</f>
        <v>367846</v>
      </c>
      <c r="D40" s="528">
        <f>(B40-C40)/C40</f>
        <v>0.016</v>
      </c>
    </row>
    <row r="41" ht="44" customHeight="1" spans="1:4">
      <c r="A41" s="535" t="s">
        <v>174</v>
      </c>
      <c r="B41" s="535"/>
      <c r="C41" s="535"/>
      <c r="D41" s="535"/>
    </row>
  </sheetData>
  <mergeCells count="5">
    <mergeCell ref="A2:D2"/>
    <mergeCell ref="C4:D4"/>
    <mergeCell ref="A41:D41"/>
    <mergeCell ref="A4:A5"/>
    <mergeCell ref="B4:B5"/>
  </mergeCells>
  <pageMargins left="0.75" right="0.3" top="0.638888888888889" bottom="0.659027777777778" header="0.5" footer="0.5"/>
  <pageSetup paperSize="9" orientation="portrait" horizont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87"/>
  <sheetViews>
    <sheetView workbookViewId="0">
      <selection activeCell="D5" sqref="D5"/>
    </sheetView>
  </sheetViews>
  <sheetFormatPr defaultColWidth="9.33333333333333" defaultRowHeight="11.25" outlineLevelCol="2"/>
  <cols>
    <col min="1" max="1" width="18.6666666666667" customWidth="1"/>
    <col min="2" max="2" width="67.5" customWidth="1"/>
    <col min="3" max="3" width="13.8333333333333" style="513" customWidth="1"/>
  </cols>
  <sheetData>
    <row r="1" ht="14.25" spans="1:3">
      <c r="A1" s="189" t="s">
        <v>175</v>
      </c>
      <c r="B1" s="188"/>
      <c r="C1" s="514"/>
    </row>
    <row r="2" ht="29.25" customHeight="1" spans="1:3">
      <c r="A2" s="103" t="s">
        <v>176</v>
      </c>
      <c r="B2" s="103"/>
      <c r="C2" s="515"/>
    </row>
    <row r="3" ht="17.25" customHeight="1" spans="1:3">
      <c r="A3" s="99"/>
      <c r="B3" s="190" t="s">
        <v>71</v>
      </c>
      <c r="C3" s="190"/>
    </row>
    <row r="4" ht="14.25" customHeight="1" spans="1:3">
      <c r="A4" s="462" t="s">
        <v>177</v>
      </c>
      <c r="B4" s="191" t="s">
        <v>178</v>
      </c>
      <c r="C4" s="516" t="s">
        <v>73</v>
      </c>
    </row>
    <row r="5" ht="14.25" customHeight="1" spans="1:3">
      <c r="A5" s="462"/>
      <c r="B5" s="191" t="s">
        <v>179</v>
      </c>
      <c r="C5" s="108">
        <f>SUM(C6,C357)</f>
        <v>47355</v>
      </c>
    </row>
    <row r="6" ht="14.25" customHeight="1" spans="1:3">
      <c r="A6" s="472">
        <v>101</v>
      </c>
      <c r="B6" s="473" t="s">
        <v>180</v>
      </c>
      <c r="C6" s="108">
        <f>C7+C55+C75+C198+C263+C271+C276+C290+C299+C305+C314+C323+C326+C329+C332+C343+C347+C350+C353+C356</f>
        <v>30204</v>
      </c>
    </row>
    <row r="7" ht="14.25" customHeight="1" spans="1:3">
      <c r="A7" s="472">
        <v>10101</v>
      </c>
      <c r="B7" s="473" t="s">
        <v>181</v>
      </c>
      <c r="C7" s="108">
        <f>SUM(C8,C35,C39,C42,C52)</f>
        <v>13440</v>
      </c>
    </row>
    <row r="8" ht="14.25" customHeight="1" spans="1:3">
      <c r="A8" s="472">
        <v>1010101</v>
      </c>
      <c r="B8" s="473" t="s">
        <v>182</v>
      </c>
      <c r="C8" s="108">
        <f>SUM(C9:C34)</f>
        <v>4265</v>
      </c>
    </row>
    <row r="9" ht="14.25" customHeight="1" spans="1:3">
      <c r="A9" s="472">
        <v>101010101</v>
      </c>
      <c r="B9" s="472" t="s">
        <v>183</v>
      </c>
      <c r="C9" s="108">
        <v>822</v>
      </c>
    </row>
    <row r="10" ht="14.25" customHeight="1" spans="1:3">
      <c r="A10" s="472">
        <v>101010102</v>
      </c>
      <c r="B10" s="472" t="s">
        <v>184</v>
      </c>
      <c r="C10" s="108">
        <v>1</v>
      </c>
    </row>
    <row r="11" ht="14.25" customHeight="1" spans="1:3">
      <c r="A11" s="472">
        <v>101010103</v>
      </c>
      <c r="B11" s="472" t="s">
        <v>185</v>
      </c>
      <c r="C11" s="108">
        <v>2827</v>
      </c>
    </row>
    <row r="12" ht="14.25" customHeight="1" spans="1:3">
      <c r="A12" s="472">
        <v>101010104</v>
      </c>
      <c r="B12" s="472" t="s">
        <v>186</v>
      </c>
      <c r="C12" s="108">
        <v>2</v>
      </c>
    </row>
    <row r="13" ht="14.25" customHeight="1" spans="1:3">
      <c r="A13" s="472">
        <v>101010105</v>
      </c>
      <c r="B13" s="472" t="s">
        <v>187</v>
      </c>
      <c r="C13" s="108">
        <v>211</v>
      </c>
    </row>
    <row r="14" ht="14.25" customHeight="1" spans="1:3">
      <c r="A14" s="472">
        <v>101010106</v>
      </c>
      <c r="B14" s="472" t="s">
        <v>188</v>
      </c>
      <c r="C14" s="108">
        <v>1</v>
      </c>
    </row>
    <row r="15" ht="14.25" customHeight="1" spans="1:3">
      <c r="A15" s="472">
        <v>101010119</v>
      </c>
      <c r="B15" s="472" t="s">
        <v>189</v>
      </c>
      <c r="C15" s="108">
        <v>77</v>
      </c>
    </row>
    <row r="16" ht="14.25" customHeight="1" spans="1:3">
      <c r="A16" s="472">
        <v>101010120</v>
      </c>
      <c r="B16" s="472" t="s">
        <v>190</v>
      </c>
      <c r="C16" s="108">
        <v>30</v>
      </c>
    </row>
    <row r="17" ht="14.25" customHeight="1" spans="1:3">
      <c r="A17" s="472">
        <v>101010121</v>
      </c>
      <c r="B17" s="472" t="s">
        <v>191</v>
      </c>
      <c r="C17" s="108">
        <v>0</v>
      </c>
    </row>
    <row r="18" ht="14.25" customHeight="1" spans="1:3">
      <c r="A18" s="472">
        <v>101010122</v>
      </c>
      <c r="B18" s="472" t="s">
        <v>192</v>
      </c>
      <c r="C18" s="108">
        <v>0</v>
      </c>
    </row>
    <row r="19" ht="14.25" customHeight="1" spans="1:3">
      <c r="A19" s="472">
        <v>101010125</v>
      </c>
      <c r="B19" s="472" t="s">
        <v>193</v>
      </c>
      <c r="C19" s="108">
        <v>0</v>
      </c>
    </row>
    <row r="20" ht="14.25" customHeight="1" spans="1:3">
      <c r="A20" s="472">
        <v>101010127</v>
      </c>
      <c r="B20" s="472" t="s">
        <v>194</v>
      </c>
      <c r="C20" s="108">
        <v>0</v>
      </c>
    </row>
    <row r="21" ht="14.25" customHeight="1" spans="1:3">
      <c r="A21" s="472">
        <v>101010129</v>
      </c>
      <c r="B21" s="472" t="s">
        <v>195</v>
      </c>
      <c r="C21" s="108">
        <v>-2</v>
      </c>
    </row>
    <row r="22" ht="14.25" customHeight="1" spans="1:3">
      <c r="A22" s="472">
        <v>101010130</v>
      </c>
      <c r="B22" s="472" t="s">
        <v>196</v>
      </c>
      <c r="C22" s="108">
        <v>0</v>
      </c>
    </row>
    <row r="23" ht="14.25" customHeight="1" spans="1:3">
      <c r="A23" s="472">
        <v>101010131</v>
      </c>
      <c r="B23" s="472" t="s">
        <v>197</v>
      </c>
      <c r="C23" s="108">
        <v>0</v>
      </c>
    </row>
    <row r="24" ht="14.25" customHeight="1" spans="1:3">
      <c r="A24" s="472">
        <v>101010132</v>
      </c>
      <c r="B24" s="472" t="s">
        <v>198</v>
      </c>
      <c r="C24" s="108">
        <v>0</v>
      </c>
    </row>
    <row r="25" ht="14.25" customHeight="1" spans="1:3">
      <c r="A25" s="472">
        <v>101010133</v>
      </c>
      <c r="B25" s="472" t="s">
        <v>199</v>
      </c>
      <c r="C25" s="108">
        <v>0</v>
      </c>
    </row>
    <row r="26" ht="14.25" customHeight="1" spans="1:3">
      <c r="A26" s="472">
        <v>101010134</v>
      </c>
      <c r="B26" s="472" t="s">
        <v>200</v>
      </c>
      <c r="C26" s="108">
        <v>0</v>
      </c>
    </row>
    <row r="27" ht="14.25" customHeight="1" spans="1:3">
      <c r="A27" s="472">
        <v>101010135</v>
      </c>
      <c r="B27" s="472" t="s">
        <v>201</v>
      </c>
      <c r="C27" s="108">
        <v>0</v>
      </c>
    </row>
    <row r="28" ht="14.25" customHeight="1" spans="1:3">
      <c r="A28" s="472">
        <v>101010136</v>
      </c>
      <c r="B28" s="472" t="s">
        <v>202</v>
      </c>
      <c r="C28" s="108">
        <v>0</v>
      </c>
    </row>
    <row r="29" ht="14.25" customHeight="1" spans="1:3">
      <c r="A29" s="472">
        <v>101010137</v>
      </c>
      <c r="B29" s="472" t="s">
        <v>203</v>
      </c>
      <c r="C29" s="108">
        <v>0</v>
      </c>
    </row>
    <row r="30" ht="14.25" customHeight="1" spans="1:3">
      <c r="A30" s="472">
        <v>101010138</v>
      </c>
      <c r="B30" s="472" t="s">
        <v>204</v>
      </c>
      <c r="C30" s="108">
        <v>0</v>
      </c>
    </row>
    <row r="31" ht="14.25" customHeight="1" spans="1:3">
      <c r="A31" s="472">
        <v>101010150</v>
      </c>
      <c r="B31" s="472" t="s">
        <v>205</v>
      </c>
      <c r="C31" s="108">
        <v>0</v>
      </c>
    </row>
    <row r="32" ht="14.25" customHeight="1" spans="1:3">
      <c r="A32" s="472">
        <v>101010151</v>
      </c>
      <c r="B32" s="472" t="s">
        <v>206</v>
      </c>
      <c r="C32" s="108">
        <v>296</v>
      </c>
    </row>
    <row r="33" ht="14.25" customHeight="1" spans="1:3">
      <c r="A33" s="472">
        <v>101010152</v>
      </c>
      <c r="B33" s="472" t="s">
        <v>207</v>
      </c>
      <c r="C33" s="108">
        <v>0</v>
      </c>
    </row>
    <row r="34" ht="14.25" customHeight="1" spans="1:3">
      <c r="A34" s="472">
        <v>101010153</v>
      </c>
      <c r="B34" s="472" t="s">
        <v>208</v>
      </c>
      <c r="C34" s="108">
        <v>0</v>
      </c>
    </row>
    <row r="35" ht="14.25" customHeight="1" spans="1:3">
      <c r="A35" s="472">
        <v>1010102</v>
      </c>
      <c r="B35" s="473" t="s">
        <v>209</v>
      </c>
      <c r="C35" s="108">
        <f>SUM(C36:C38)</f>
        <v>0</v>
      </c>
    </row>
    <row r="36" ht="14.25" customHeight="1" spans="1:3">
      <c r="A36" s="472">
        <v>101010201</v>
      </c>
      <c r="B36" s="472" t="s">
        <v>210</v>
      </c>
      <c r="C36" s="108">
        <v>0</v>
      </c>
    </row>
    <row r="37" ht="14.25" customHeight="1" spans="1:3">
      <c r="A37" s="472">
        <v>101010220</v>
      </c>
      <c r="B37" s="472" t="s">
        <v>211</v>
      </c>
      <c r="C37" s="108">
        <v>0</v>
      </c>
    </row>
    <row r="38" ht="14.25" customHeight="1" spans="1:3">
      <c r="A38" s="472">
        <v>101010221</v>
      </c>
      <c r="B38" s="472" t="s">
        <v>212</v>
      </c>
      <c r="C38" s="108">
        <v>0</v>
      </c>
    </row>
    <row r="39" ht="14.25" customHeight="1" spans="1:3">
      <c r="A39" s="472">
        <v>1010103</v>
      </c>
      <c r="B39" s="473" t="s">
        <v>213</v>
      </c>
      <c r="C39" s="108">
        <f>C40+C41</f>
        <v>0</v>
      </c>
    </row>
    <row r="40" ht="14.25" customHeight="1" spans="1:3">
      <c r="A40" s="472">
        <v>101010301</v>
      </c>
      <c r="B40" s="472" t="s">
        <v>214</v>
      </c>
      <c r="C40" s="108">
        <v>0</v>
      </c>
    </row>
    <row r="41" ht="14.25" customHeight="1" spans="1:3">
      <c r="A41" s="472">
        <v>101010302</v>
      </c>
      <c r="B41" s="472" t="s">
        <v>215</v>
      </c>
      <c r="C41" s="108">
        <v>0</v>
      </c>
    </row>
    <row r="42" ht="14.25" customHeight="1" spans="1:3">
      <c r="A42" s="472">
        <v>1010104</v>
      </c>
      <c r="B42" s="473" t="s">
        <v>216</v>
      </c>
      <c r="C42" s="108">
        <f>SUM(C43:C51)</f>
        <v>9175</v>
      </c>
    </row>
    <row r="43" ht="14.25" customHeight="1" spans="1:3">
      <c r="A43" s="472">
        <v>101010401</v>
      </c>
      <c r="B43" s="472" t="s">
        <v>217</v>
      </c>
      <c r="C43" s="108">
        <v>9150</v>
      </c>
    </row>
    <row r="44" ht="14.25" customHeight="1" spans="1:3">
      <c r="A44" s="472">
        <v>101010402</v>
      </c>
      <c r="B44" s="472" t="s">
        <v>218</v>
      </c>
      <c r="C44" s="108">
        <v>0</v>
      </c>
    </row>
    <row r="45" ht="14.25" customHeight="1" spans="1:3">
      <c r="A45" s="472">
        <v>101010403</v>
      </c>
      <c r="B45" s="472" t="s">
        <v>219</v>
      </c>
      <c r="C45" s="108">
        <v>0</v>
      </c>
    </row>
    <row r="46" ht="14.25" customHeight="1" spans="1:3">
      <c r="A46" s="472">
        <v>101010420</v>
      </c>
      <c r="B46" s="472" t="s">
        <v>220</v>
      </c>
      <c r="C46" s="108">
        <v>25</v>
      </c>
    </row>
    <row r="47" ht="14.25" customHeight="1" spans="1:3">
      <c r="A47" s="472">
        <v>101010426</v>
      </c>
      <c r="B47" s="472" t="s">
        <v>221</v>
      </c>
      <c r="C47" s="108">
        <v>0</v>
      </c>
    </row>
    <row r="48" ht="14.25" customHeight="1" spans="1:3">
      <c r="A48" s="472">
        <v>101010427</v>
      </c>
      <c r="B48" s="472" t="s">
        <v>222</v>
      </c>
      <c r="C48" s="108">
        <v>0</v>
      </c>
    </row>
    <row r="49" ht="14.25" customHeight="1" spans="1:3">
      <c r="A49" s="472">
        <v>101010428</v>
      </c>
      <c r="B49" s="472" t="s">
        <v>223</v>
      </c>
      <c r="C49" s="108">
        <v>0</v>
      </c>
    </row>
    <row r="50" ht="14.25" customHeight="1" spans="1:3">
      <c r="A50" s="472">
        <v>101010429</v>
      </c>
      <c r="B50" s="472" t="s">
        <v>224</v>
      </c>
      <c r="C50" s="108">
        <v>0</v>
      </c>
    </row>
    <row r="51" ht="14.25" customHeight="1" spans="1:3">
      <c r="A51" s="472">
        <v>101010461</v>
      </c>
      <c r="B51" s="472" t="s">
        <v>225</v>
      </c>
      <c r="C51" s="108">
        <v>0</v>
      </c>
    </row>
    <row r="52" ht="14.25" customHeight="1" spans="1:3">
      <c r="A52" s="472">
        <v>1010105</v>
      </c>
      <c r="B52" s="473" t="s">
        <v>226</v>
      </c>
      <c r="C52" s="108">
        <f>SUM(C53:C54)</f>
        <v>0</v>
      </c>
    </row>
    <row r="53" ht="14.25" customHeight="1" spans="1:3">
      <c r="A53" s="472">
        <v>101010501</v>
      </c>
      <c r="B53" s="472" t="s">
        <v>227</v>
      </c>
      <c r="C53" s="108">
        <v>0</v>
      </c>
    </row>
    <row r="54" ht="14.25" customHeight="1" spans="1:3">
      <c r="A54" s="472">
        <v>101010502</v>
      </c>
      <c r="B54" s="472" t="s">
        <v>228</v>
      </c>
      <c r="C54" s="108">
        <v>0</v>
      </c>
    </row>
    <row r="55" ht="14.25" customHeight="1" spans="1:3">
      <c r="A55" s="472">
        <v>10102</v>
      </c>
      <c r="B55" s="473" t="s">
        <v>229</v>
      </c>
      <c r="C55" s="108">
        <f>SUM(C56,C68,C74)</f>
        <v>0</v>
      </c>
    </row>
    <row r="56" ht="14.25" customHeight="1" spans="1:3">
      <c r="A56" s="472">
        <v>1010201</v>
      </c>
      <c r="B56" s="473" t="s">
        <v>230</v>
      </c>
      <c r="C56" s="108">
        <f>SUM(C57:C67)</f>
        <v>0</v>
      </c>
    </row>
    <row r="57" ht="14.25" customHeight="1" spans="1:3">
      <c r="A57" s="472">
        <v>101020101</v>
      </c>
      <c r="B57" s="472" t="s">
        <v>231</v>
      </c>
      <c r="C57" s="108">
        <v>0</v>
      </c>
    </row>
    <row r="58" ht="14.25" customHeight="1" spans="1:3">
      <c r="A58" s="472">
        <v>101020102</v>
      </c>
      <c r="B58" s="472" t="s">
        <v>232</v>
      </c>
      <c r="C58" s="108">
        <v>0</v>
      </c>
    </row>
    <row r="59" ht="14.25" customHeight="1" spans="1:3">
      <c r="A59" s="472">
        <v>101020103</v>
      </c>
      <c r="B59" s="472" t="s">
        <v>233</v>
      </c>
      <c r="C59" s="108">
        <v>0</v>
      </c>
    </row>
    <row r="60" ht="14.25" customHeight="1" spans="1:3">
      <c r="A60" s="472">
        <v>101020104</v>
      </c>
      <c r="B60" s="472" t="s">
        <v>234</v>
      </c>
      <c r="C60" s="108">
        <v>0</v>
      </c>
    </row>
    <row r="61" ht="14.25" customHeight="1" spans="1:3">
      <c r="A61" s="472">
        <v>101020105</v>
      </c>
      <c r="B61" s="472" t="s">
        <v>235</v>
      </c>
      <c r="C61" s="108">
        <v>0</v>
      </c>
    </row>
    <row r="62" ht="14.25" customHeight="1" spans="1:3">
      <c r="A62" s="472">
        <v>101020106</v>
      </c>
      <c r="B62" s="472" t="s">
        <v>236</v>
      </c>
      <c r="C62" s="108">
        <v>0</v>
      </c>
    </row>
    <row r="63" ht="14.25" customHeight="1" spans="1:3">
      <c r="A63" s="472">
        <v>101020107</v>
      </c>
      <c r="B63" s="472" t="s">
        <v>237</v>
      </c>
      <c r="C63" s="108">
        <v>0</v>
      </c>
    </row>
    <row r="64" ht="14.25" customHeight="1" spans="1:3">
      <c r="A64" s="472">
        <v>101020119</v>
      </c>
      <c r="B64" s="472" t="s">
        <v>238</v>
      </c>
      <c r="C64" s="108">
        <v>0</v>
      </c>
    </row>
    <row r="65" ht="14.25" customHeight="1" spans="1:3">
      <c r="A65" s="472">
        <v>101020120</v>
      </c>
      <c r="B65" s="472" t="s">
        <v>239</v>
      </c>
      <c r="C65" s="108">
        <v>0</v>
      </c>
    </row>
    <row r="66" ht="14.25" customHeight="1" spans="1:3">
      <c r="A66" s="472">
        <v>101020121</v>
      </c>
      <c r="B66" s="472" t="s">
        <v>240</v>
      </c>
      <c r="C66" s="108">
        <v>0</v>
      </c>
    </row>
    <row r="67" ht="14.25" customHeight="1" spans="1:3">
      <c r="A67" s="472">
        <v>101020129</v>
      </c>
      <c r="B67" s="472" t="s">
        <v>241</v>
      </c>
      <c r="C67" s="108">
        <v>0</v>
      </c>
    </row>
    <row r="68" ht="14.25" customHeight="1" spans="1:3">
      <c r="A68" s="472">
        <v>1010202</v>
      </c>
      <c r="B68" s="473" t="s">
        <v>242</v>
      </c>
      <c r="C68" s="108">
        <f>SUM(C69:C73)</f>
        <v>0</v>
      </c>
    </row>
    <row r="69" ht="14.25" customHeight="1" spans="1:3">
      <c r="A69" s="472">
        <v>101020202</v>
      </c>
      <c r="B69" s="472" t="s">
        <v>243</v>
      </c>
      <c r="C69" s="108">
        <v>0</v>
      </c>
    </row>
    <row r="70" ht="14.25" customHeight="1" spans="1:3">
      <c r="A70" s="472">
        <v>101020209</v>
      </c>
      <c r="B70" s="472" t="s">
        <v>244</v>
      </c>
      <c r="C70" s="108">
        <v>0</v>
      </c>
    </row>
    <row r="71" ht="14.25" customHeight="1" spans="1:3">
      <c r="A71" s="472">
        <v>101020220</v>
      </c>
      <c r="B71" s="472" t="s">
        <v>245</v>
      </c>
      <c r="C71" s="108">
        <v>0</v>
      </c>
    </row>
    <row r="72" ht="14.25" customHeight="1" spans="1:3">
      <c r="A72" s="472">
        <v>101020221</v>
      </c>
      <c r="B72" s="472" t="s">
        <v>246</v>
      </c>
      <c r="C72" s="108">
        <v>0</v>
      </c>
    </row>
    <row r="73" ht="14.25" customHeight="1" spans="1:3">
      <c r="A73" s="472">
        <v>101020229</v>
      </c>
      <c r="B73" s="472" t="s">
        <v>247</v>
      </c>
      <c r="C73" s="108">
        <v>0</v>
      </c>
    </row>
    <row r="74" ht="14.25" customHeight="1" spans="1:3">
      <c r="A74" s="472">
        <v>1010203</v>
      </c>
      <c r="B74" s="473" t="s">
        <v>248</v>
      </c>
      <c r="C74" s="108">
        <v>0</v>
      </c>
    </row>
    <row r="75" ht="14.25" customHeight="1" spans="1:3">
      <c r="A75" s="472">
        <v>10104</v>
      </c>
      <c r="B75" s="473" t="s">
        <v>249</v>
      </c>
      <c r="C75" s="108">
        <f>SUM(C76:C92,C96:C101,C105,C110:C111,C115:C121,C138:C139,C142:C144,C149,C154,C159,C164,C169,C174,C179,C184,C189,C194)</f>
        <v>5902</v>
      </c>
    </row>
    <row r="76" ht="14.25" customHeight="1" spans="1:3">
      <c r="A76" s="472">
        <v>1010401</v>
      </c>
      <c r="B76" s="473" t="s">
        <v>250</v>
      </c>
      <c r="C76" s="108">
        <v>0</v>
      </c>
    </row>
    <row r="77" ht="14.25" customHeight="1" spans="1:3">
      <c r="A77" s="472">
        <v>1010402</v>
      </c>
      <c r="B77" s="473" t="s">
        <v>251</v>
      </c>
      <c r="C77" s="108">
        <v>0</v>
      </c>
    </row>
    <row r="78" ht="14.25" customHeight="1" spans="1:3">
      <c r="A78" s="472">
        <v>1010403</v>
      </c>
      <c r="B78" s="473" t="s">
        <v>252</v>
      </c>
      <c r="C78" s="108">
        <v>0</v>
      </c>
    </row>
    <row r="79" ht="14.25" customHeight="1" spans="1:3">
      <c r="A79" s="472">
        <v>1010404</v>
      </c>
      <c r="B79" s="473" t="s">
        <v>253</v>
      </c>
      <c r="C79" s="108">
        <v>0</v>
      </c>
    </row>
    <row r="80" ht="14.25" customHeight="1" spans="1:3">
      <c r="A80" s="472">
        <v>1010405</v>
      </c>
      <c r="B80" s="473" t="s">
        <v>254</v>
      </c>
      <c r="C80" s="108">
        <v>0</v>
      </c>
    </row>
    <row r="81" ht="14.25" customHeight="1" spans="1:3">
      <c r="A81" s="472">
        <v>1010406</v>
      </c>
      <c r="B81" s="473" t="s">
        <v>255</v>
      </c>
      <c r="C81" s="108">
        <v>0</v>
      </c>
    </row>
    <row r="82" ht="14.25" customHeight="1" spans="1:3">
      <c r="A82" s="472">
        <v>1010407</v>
      </c>
      <c r="B82" s="473" t="s">
        <v>256</v>
      </c>
      <c r="C82" s="108">
        <v>0</v>
      </c>
    </row>
    <row r="83" ht="14.25" customHeight="1" spans="1:3">
      <c r="A83" s="472">
        <v>1010408</v>
      </c>
      <c r="B83" s="473" t="s">
        <v>257</v>
      </c>
      <c r="C83" s="108">
        <v>0</v>
      </c>
    </row>
    <row r="84" ht="14.25" customHeight="1" spans="1:3">
      <c r="A84" s="472">
        <v>1010409</v>
      </c>
      <c r="B84" s="473" t="s">
        <v>258</v>
      </c>
      <c r="C84" s="108">
        <v>0</v>
      </c>
    </row>
    <row r="85" ht="14.25" customHeight="1" spans="1:3">
      <c r="A85" s="472">
        <v>1010410</v>
      </c>
      <c r="B85" s="473" t="s">
        <v>259</v>
      </c>
      <c r="C85" s="108">
        <v>0</v>
      </c>
    </row>
    <row r="86" ht="14.25" customHeight="1" spans="1:3">
      <c r="A86" s="472">
        <v>1010411</v>
      </c>
      <c r="B86" s="473" t="s">
        <v>260</v>
      </c>
      <c r="C86" s="108">
        <v>0</v>
      </c>
    </row>
    <row r="87" ht="14.25" customHeight="1" spans="1:3">
      <c r="A87" s="472">
        <v>1010412</v>
      </c>
      <c r="B87" s="473" t="s">
        <v>261</v>
      </c>
      <c r="C87" s="108">
        <v>0</v>
      </c>
    </row>
    <row r="88" ht="14.25" customHeight="1" spans="1:3">
      <c r="A88" s="472">
        <v>1010413</v>
      </c>
      <c r="B88" s="473" t="s">
        <v>262</v>
      </c>
      <c r="C88" s="108">
        <v>0</v>
      </c>
    </row>
    <row r="89" ht="14.25" customHeight="1" spans="1:3">
      <c r="A89" s="472">
        <v>1010414</v>
      </c>
      <c r="B89" s="473" t="s">
        <v>263</v>
      </c>
      <c r="C89" s="108">
        <v>0</v>
      </c>
    </row>
    <row r="90" ht="14.25" customHeight="1" spans="1:3">
      <c r="A90" s="472">
        <v>1010415</v>
      </c>
      <c r="B90" s="473" t="s">
        <v>264</v>
      </c>
      <c r="C90" s="108">
        <v>0</v>
      </c>
    </row>
    <row r="91" ht="14.25" customHeight="1" spans="1:3">
      <c r="A91" s="472">
        <v>1010416</v>
      </c>
      <c r="B91" s="473" t="s">
        <v>265</v>
      </c>
      <c r="C91" s="108">
        <v>0</v>
      </c>
    </row>
    <row r="92" ht="14.25" customHeight="1" spans="1:3">
      <c r="A92" s="472">
        <v>1010417</v>
      </c>
      <c r="B92" s="473" t="s">
        <v>266</v>
      </c>
      <c r="C92" s="108">
        <f>SUM(C93:C95)</f>
        <v>0</v>
      </c>
    </row>
    <row r="93" ht="14.25" customHeight="1" spans="1:3">
      <c r="A93" s="472">
        <v>101041701</v>
      </c>
      <c r="B93" s="472" t="s">
        <v>267</v>
      </c>
      <c r="C93" s="108">
        <v>0</v>
      </c>
    </row>
    <row r="94" ht="14.25" customHeight="1" spans="1:3">
      <c r="A94" s="472">
        <v>101041702</v>
      </c>
      <c r="B94" s="472" t="s">
        <v>268</v>
      </c>
      <c r="C94" s="108">
        <v>0</v>
      </c>
    </row>
    <row r="95" ht="14.25" customHeight="1" spans="1:3">
      <c r="A95" s="472">
        <v>101041709</v>
      </c>
      <c r="B95" s="472" t="s">
        <v>269</v>
      </c>
      <c r="C95" s="108">
        <v>0</v>
      </c>
    </row>
    <row r="96" ht="14.25" customHeight="1" spans="1:3">
      <c r="A96" s="472">
        <v>1010418</v>
      </c>
      <c r="B96" s="473" t="s">
        <v>270</v>
      </c>
      <c r="C96" s="108">
        <v>0</v>
      </c>
    </row>
    <row r="97" ht="14.25" customHeight="1" spans="1:3">
      <c r="A97" s="472">
        <v>1010419</v>
      </c>
      <c r="B97" s="473" t="s">
        <v>271</v>
      </c>
      <c r="C97" s="108">
        <v>0</v>
      </c>
    </row>
    <row r="98" ht="14.25" customHeight="1" spans="1:3">
      <c r="A98" s="472">
        <v>1010420</v>
      </c>
      <c r="B98" s="473" t="s">
        <v>272</v>
      </c>
      <c r="C98" s="108">
        <v>0</v>
      </c>
    </row>
    <row r="99" ht="14.25" customHeight="1" spans="1:3">
      <c r="A99" s="472">
        <v>1010421</v>
      </c>
      <c r="B99" s="473" t="s">
        <v>273</v>
      </c>
      <c r="C99" s="108">
        <v>0</v>
      </c>
    </row>
    <row r="100" ht="14.25" customHeight="1" spans="1:3">
      <c r="A100" s="472">
        <v>1010422</v>
      </c>
      <c r="B100" s="473" t="s">
        <v>274</v>
      </c>
      <c r="C100" s="108">
        <v>0</v>
      </c>
    </row>
    <row r="101" ht="14.25" customHeight="1" spans="1:3">
      <c r="A101" s="472">
        <v>1010423</v>
      </c>
      <c r="B101" s="473" t="s">
        <v>275</v>
      </c>
      <c r="C101" s="108">
        <f>SUM(C102:C104)</f>
        <v>0</v>
      </c>
    </row>
    <row r="102" ht="14.25" customHeight="1" spans="1:3">
      <c r="A102" s="472">
        <v>101042303</v>
      </c>
      <c r="B102" s="472" t="s">
        <v>276</v>
      </c>
      <c r="C102" s="108">
        <v>0</v>
      </c>
    </row>
    <row r="103" ht="14.25" customHeight="1" spans="1:3">
      <c r="A103" s="472">
        <v>101042304</v>
      </c>
      <c r="B103" s="472" t="s">
        <v>277</v>
      </c>
      <c r="C103" s="108">
        <v>0</v>
      </c>
    </row>
    <row r="104" ht="14.25" customHeight="1" spans="1:3">
      <c r="A104" s="472">
        <v>101042309</v>
      </c>
      <c r="B104" s="472" t="s">
        <v>278</v>
      </c>
      <c r="C104" s="108">
        <v>0</v>
      </c>
    </row>
    <row r="105" ht="14.25" customHeight="1" spans="1:3">
      <c r="A105" s="472">
        <v>1010424</v>
      </c>
      <c r="B105" s="473" t="s">
        <v>279</v>
      </c>
      <c r="C105" s="108">
        <f>SUM(C106:C109)</f>
        <v>0</v>
      </c>
    </row>
    <row r="106" ht="14.25" customHeight="1" spans="1:3">
      <c r="A106" s="472">
        <v>101042402</v>
      </c>
      <c r="B106" s="472" t="s">
        <v>280</v>
      </c>
      <c r="C106" s="108">
        <v>0</v>
      </c>
    </row>
    <row r="107" ht="14.25" customHeight="1" spans="1:3">
      <c r="A107" s="472">
        <v>101042403</v>
      </c>
      <c r="B107" s="472" t="s">
        <v>281</v>
      </c>
      <c r="C107" s="108">
        <v>0</v>
      </c>
    </row>
    <row r="108" ht="14.25" customHeight="1" spans="1:3">
      <c r="A108" s="472">
        <v>101042404</v>
      </c>
      <c r="B108" s="472" t="s">
        <v>282</v>
      </c>
      <c r="C108" s="108">
        <v>0</v>
      </c>
    </row>
    <row r="109" ht="14.25" customHeight="1" spans="1:3">
      <c r="A109" s="472">
        <v>101042409</v>
      </c>
      <c r="B109" s="472" t="s">
        <v>283</v>
      </c>
      <c r="C109" s="108">
        <v>0</v>
      </c>
    </row>
    <row r="110" ht="14.25" customHeight="1" spans="1:3">
      <c r="A110" s="472">
        <v>1010425</v>
      </c>
      <c r="B110" s="473" t="s">
        <v>284</v>
      </c>
      <c r="C110" s="108">
        <v>0</v>
      </c>
    </row>
    <row r="111" ht="14.25" customHeight="1" spans="1:3">
      <c r="A111" s="472">
        <v>1010426</v>
      </c>
      <c r="B111" s="473" t="s">
        <v>285</v>
      </c>
      <c r="C111" s="108">
        <f>SUM(C112:C114)</f>
        <v>0</v>
      </c>
    </row>
    <row r="112" ht="14.25" customHeight="1" spans="1:3">
      <c r="A112" s="472">
        <v>101042601</v>
      </c>
      <c r="B112" s="472" t="s">
        <v>286</v>
      </c>
      <c r="C112" s="108">
        <v>0</v>
      </c>
    </row>
    <row r="113" ht="14.25" customHeight="1" spans="1:3">
      <c r="A113" s="472">
        <v>101042602</v>
      </c>
      <c r="B113" s="472" t="s">
        <v>287</v>
      </c>
      <c r="C113" s="108">
        <v>0</v>
      </c>
    </row>
    <row r="114" ht="14.25" customHeight="1" spans="1:3">
      <c r="A114" s="472">
        <v>101042609</v>
      </c>
      <c r="B114" s="472" t="s">
        <v>288</v>
      </c>
      <c r="C114" s="108">
        <v>0</v>
      </c>
    </row>
    <row r="115" ht="14.25" customHeight="1" spans="1:3">
      <c r="A115" s="472">
        <v>1010427</v>
      </c>
      <c r="B115" s="473" t="s">
        <v>289</v>
      </c>
      <c r="C115" s="108">
        <v>0</v>
      </c>
    </row>
    <row r="116" ht="14.25" customHeight="1" spans="1:3">
      <c r="A116" s="472">
        <v>1010428</v>
      </c>
      <c r="B116" s="473" t="s">
        <v>290</v>
      </c>
      <c r="C116" s="108">
        <v>0</v>
      </c>
    </row>
    <row r="117" ht="14.25" customHeight="1" spans="1:3">
      <c r="A117" s="472">
        <v>1010429</v>
      </c>
      <c r="B117" s="473" t="s">
        <v>291</v>
      </c>
      <c r="C117" s="108">
        <v>0</v>
      </c>
    </row>
    <row r="118" ht="14.25" customHeight="1" spans="1:3">
      <c r="A118" s="472">
        <v>1010430</v>
      </c>
      <c r="B118" s="473" t="s">
        <v>292</v>
      </c>
      <c r="C118" s="108">
        <v>0</v>
      </c>
    </row>
    <row r="119" ht="14.25" customHeight="1" spans="1:3">
      <c r="A119" s="472">
        <v>1010431</v>
      </c>
      <c r="B119" s="473" t="s">
        <v>293</v>
      </c>
      <c r="C119" s="108">
        <v>-2</v>
      </c>
    </row>
    <row r="120" ht="14.25" customHeight="1" spans="1:3">
      <c r="A120" s="472">
        <v>1010432</v>
      </c>
      <c r="B120" s="473" t="s">
        <v>294</v>
      </c>
      <c r="C120" s="108">
        <v>7</v>
      </c>
    </row>
    <row r="121" ht="14.25" customHeight="1" spans="1:3">
      <c r="A121" s="472">
        <v>1010433</v>
      </c>
      <c r="B121" s="473" t="s">
        <v>295</v>
      </c>
      <c r="C121" s="108">
        <f>SUM(C122:C137)</f>
        <v>5018</v>
      </c>
    </row>
    <row r="122" ht="14.25" customHeight="1" spans="1:3">
      <c r="A122" s="472">
        <v>101043302</v>
      </c>
      <c r="B122" s="472" t="s">
        <v>296</v>
      </c>
      <c r="C122" s="108">
        <v>0</v>
      </c>
    </row>
    <row r="123" ht="14.25" customHeight="1" spans="1:3">
      <c r="A123" s="472">
        <v>101043303</v>
      </c>
      <c r="B123" s="472" t="s">
        <v>297</v>
      </c>
      <c r="C123" s="108">
        <v>0</v>
      </c>
    </row>
    <row r="124" ht="14.25" customHeight="1" spans="1:3">
      <c r="A124" s="472">
        <v>101043304</v>
      </c>
      <c r="B124" s="472" t="s">
        <v>298</v>
      </c>
      <c r="C124" s="108">
        <v>0</v>
      </c>
    </row>
    <row r="125" ht="14.25" customHeight="1" spans="1:3">
      <c r="A125" s="472">
        <v>101043308</v>
      </c>
      <c r="B125" s="472" t="s">
        <v>299</v>
      </c>
      <c r="C125" s="108">
        <v>0</v>
      </c>
    </row>
    <row r="126" ht="14.25" customHeight="1" spans="1:3">
      <c r="A126" s="472">
        <v>101043309</v>
      </c>
      <c r="B126" s="472" t="s">
        <v>300</v>
      </c>
      <c r="C126" s="108">
        <v>0</v>
      </c>
    </row>
    <row r="127" ht="14.25" customHeight="1" spans="1:3">
      <c r="A127" s="472">
        <v>101043310</v>
      </c>
      <c r="B127" s="472" t="s">
        <v>301</v>
      </c>
      <c r="C127" s="108">
        <v>0</v>
      </c>
    </row>
    <row r="128" ht="14.25" customHeight="1" spans="1:3">
      <c r="A128" s="472">
        <v>101043312</v>
      </c>
      <c r="B128" s="472" t="s">
        <v>302</v>
      </c>
      <c r="C128" s="108">
        <v>0</v>
      </c>
    </row>
    <row r="129" ht="14.25" customHeight="1" spans="1:3">
      <c r="A129" s="472">
        <v>101043313</v>
      </c>
      <c r="B129" s="472" t="s">
        <v>303</v>
      </c>
      <c r="C129" s="108">
        <v>0</v>
      </c>
    </row>
    <row r="130" ht="14.25" customHeight="1" spans="1:3">
      <c r="A130" s="472">
        <v>101043314</v>
      </c>
      <c r="B130" s="472" t="s">
        <v>304</v>
      </c>
      <c r="C130" s="108">
        <v>0</v>
      </c>
    </row>
    <row r="131" ht="14.25" customHeight="1" spans="1:3">
      <c r="A131" s="472">
        <v>101043315</v>
      </c>
      <c r="B131" s="472" t="s">
        <v>305</v>
      </c>
      <c r="C131" s="108">
        <v>0</v>
      </c>
    </row>
    <row r="132" ht="14.25" customHeight="1" spans="1:3">
      <c r="A132" s="472">
        <v>101043316</v>
      </c>
      <c r="B132" s="472" t="s">
        <v>306</v>
      </c>
      <c r="C132" s="108">
        <v>0</v>
      </c>
    </row>
    <row r="133" ht="14.25" customHeight="1" spans="1:3">
      <c r="A133" s="472">
        <v>101043317</v>
      </c>
      <c r="B133" s="472" t="s">
        <v>307</v>
      </c>
      <c r="C133" s="108">
        <v>0</v>
      </c>
    </row>
    <row r="134" ht="14.25" customHeight="1" spans="1:3">
      <c r="A134" s="472">
        <v>101043318</v>
      </c>
      <c r="B134" s="472" t="s">
        <v>308</v>
      </c>
      <c r="C134" s="108">
        <v>0</v>
      </c>
    </row>
    <row r="135" ht="14.25" customHeight="1" spans="1:3">
      <c r="A135" s="472">
        <v>101043319</v>
      </c>
      <c r="B135" s="472" t="s">
        <v>309</v>
      </c>
      <c r="C135" s="108">
        <v>0</v>
      </c>
    </row>
    <row r="136" ht="14.25" customHeight="1" spans="1:3">
      <c r="A136" s="472">
        <v>101043320</v>
      </c>
      <c r="B136" s="472" t="s">
        <v>310</v>
      </c>
      <c r="C136" s="108">
        <v>0</v>
      </c>
    </row>
    <row r="137" ht="14.25" customHeight="1" spans="1:3">
      <c r="A137" s="472">
        <v>101043399</v>
      </c>
      <c r="B137" s="472" t="s">
        <v>311</v>
      </c>
      <c r="C137" s="108">
        <v>5018</v>
      </c>
    </row>
    <row r="138" ht="14.25" customHeight="1" spans="1:3">
      <c r="A138" s="472">
        <v>1010434</v>
      </c>
      <c r="B138" s="473" t="s">
        <v>312</v>
      </c>
      <c r="C138" s="108">
        <v>0</v>
      </c>
    </row>
    <row r="139" ht="14.25" customHeight="1" spans="1:3">
      <c r="A139" s="472">
        <v>1010435</v>
      </c>
      <c r="B139" s="473" t="s">
        <v>313</v>
      </c>
      <c r="C139" s="108">
        <f>C140+C141</f>
        <v>11</v>
      </c>
    </row>
    <row r="140" ht="14.25" customHeight="1" spans="1:3">
      <c r="A140" s="472">
        <v>101043501</v>
      </c>
      <c r="B140" s="472" t="s">
        <v>314</v>
      </c>
      <c r="C140" s="108">
        <v>0</v>
      </c>
    </row>
    <row r="141" ht="14.25" customHeight="1" spans="1:3">
      <c r="A141" s="472">
        <v>101043509</v>
      </c>
      <c r="B141" s="472" t="s">
        <v>315</v>
      </c>
      <c r="C141" s="108">
        <v>11</v>
      </c>
    </row>
    <row r="142" ht="14.25" customHeight="1" spans="1:3">
      <c r="A142" s="472">
        <v>1010436</v>
      </c>
      <c r="B142" s="473" t="s">
        <v>316</v>
      </c>
      <c r="C142" s="108">
        <v>32</v>
      </c>
    </row>
    <row r="143" ht="14.25" customHeight="1" spans="1:3">
      <c r="A143" s="472">
        <v>1010439</v>
      </c>
      <c r="B143" s="473" t="s">
        <v>317</v>
      </c>
      <c r="C143" s="108">
        <v>-2</v>
      </c>
    </row>
    <row r="144" ht="14.25" customHeight="1" spans="1:3">
      <c r="A144" s="472">
        <v>1010440</v>
      </c>
      <c r="B144" s="473" t="s">
        <v>318</v>
      </c>
      <c r="C144" s="108">
        <f>SUM(C145:C148)</f>
        <v>33</v>
      </c>
    </row>
    <row r="145" ht="14.25" customHeight="1" spans="1:3">
      <c r="A145" s="472">
        <v>101044001</v>
      </c>
      <c r="B145" s="472" t="s">
        <v>319</v>
      </c>
      <c r="C145" s="108">
        <v>0</v>
      </c>
    </row>
    <row r="146" ht="14.25" customHeight="1" spans="1:3">
      <c r="A146" s="472">
        <v>101044002</v>
      </c>
      <c r="B146" s="472" t="s">
        <v>320</v>
      </c>
      <c r="C146" s="108">
        <v>4</v>
      </c>
    </row>
    <row r="147" ht="14.25" customHeight="1" spans="1:3">
      <c r="A147" s="472">
        <v>101044003</v>
      </c>
      <c r="B147" s="472" t="s">
        <v>321</v>
      </c>
      <c r="C147" s="108">
        <v>29</v>
      </c>
    </row>
    <row r="148" ht="14.25" customHeight="1" spans="1:3">
      <c r="A148" s="472">
        <v>101044099</v>
      </c>
      <c r="B148" s="472" t="s">
        <v>322</v>
      </c>
      <c r="C148" s="108">
        <v>0</v>
      </c>
    </row>
    <row r="149" ht="14.25" customHeight="1" spans="1:3">
      <c r="A149" s="472">
        <v>1010441</v>
      </c>
      <c r="B149" s="473" t="s">
        <v>323</v>
      </c>
      <c r="C149" s="108">
        <f>SUM(C150:C153)</f>
        <v>1</v>
      </c>
    </row>
    <row r="150" ht="14.25" customHeight="1" spans="1:3">
      <c r="A150" s="472">
        <v>101044101</v>
      </c>
      <c r="B150" s="472" t="s">
        <v>324</v>
      </c>
      <c r="C150" s="108">
        <v>0</v>
      </c>
    </row>
    <row r="151" ht="14.25" customHeight="1" spans="1:3">
      <c r="A151" s="472">
        <v>101044102</v>
      </c>
      <c r="B151" s="472" t="s">
        <v>325</v>
      </c>
      <c r="C151" s="108">
        <v>0</v>
      </c>
    </row>
    <row r="152" ht="14.25" customHeight="1" spans="1:3">
      <c r="A152" s="472">
        <v>101044103</v>
      </c>
      <c r="B152" s="472" t="s">
        <v>326</v>
      </c>
      <c r="C152" s="108">
        <v>1</v>
      </c>
    </row>
    <row r="153" ht="14.25" customHeight="1" spans="1:3">
      <c r="A153" s="472">
        <v>101044199</v>
      </c>
      <c r="B153" s="472" t="s">
        <v>327</v>
      </c>
      <c r="C153" s="108">
        <v>0</v>
      </c>
    </row>
    <row r="154" ht="14.25" customHeight="1" spans="1:3">
      <c r="A154" s="472">
        <v>1010442</v>
      </c>
      <c r="B154" s="473" t="s">
        <v>328</v>
      </c>
      <c r="C154" s="108">
        <f>SUM(C155:C158)</f>
        <v>0</v>
      </c>
    </row>
    <row r="155" ht="14.25" customHeight="1" spans="1:3">
      <c r="A155" s="472">
        <v>101044201</v>
      </c>
      <c r="B155" s="472" t="s">
        <v>329</v>
      </c>
      <c r="C155" s="108">
        <v>0</v>
      </c>
    </row>
    <row r="156" ht="14.25" customHeight="1" spans="1:3">
      <c r="A156" s="472">
        <v>101044202</v>
      </c>
      <c r="B156" s="472" t="s">
        <v>330</v>
      </c>
      <c r="C156" s="108">
        <v>0</v>
      </c>
    </row>
    <row r="157" ht="14.25" customHeight="1" spans="1:3">
      <c r="A157" s="472">
        <v>101044203</v>
      </c>
      <c r="B157" s="472" t="s">
        <v>331</v>
      </c>
      <c r="C157" s="108">
        <v>0</v>
      </c>
    </row>
    <row r="158" ht="14.25" customHeight="1" spans="1:3">
      <c r="A158" s="472">
        <v>101044299</v>
      </c>
      <c r="B158" s="472" t="s">
        <v>332</v>
      </c>
      <c r="C158" s="108">
        <v>0</v>
      </c>
    </row>
    <row r="159" ht="14.25" customHeight="1" spans="1:3">
      <c r="A159" s="472">
        <v>1010443</v>
      </c>
      <c r="B159" s="473" t="s">
        <v>333</v>
      </c>
      <c r="C159" s="108">
        <f>SUM(C160:C163)</f>
        <v>0</v>
      </c>
    </row>
    <row r="160" ht="14.25" customHeight="1" spans="1:3">
      <c r="A160" s="472">
        <v>101044301</v>
      </c>
      <c r="B160" s="472" t="s">
        <v>334</v>
      </c>
      <c r="C160" s="108">
        <v>0</v>
      </c>
    </row>
    <row r="161" ht="14.25" customHeight="1" spans="1:3">
      <c r="A161" s="472">
        <v>101044302</v>
      </c>
      <c r="B161" s="472" t="s">
        <v>335</v>
      </c>
      <c r="C161" s="108">
        <v>0</v>
      </c>
    </row>
    <row r="162" ht="14.25" customHeight="1" spans="1:3">
      <c r="A162" s="472">
        <v>101044303</v>
      </c>
      <c r="B162" s="472" t="s">
        <v>336</v>
      </c>
      <c r="C162" s="108">
        <v>0</v>
      </c>
    </row>
    <row r="163" ht="14.25" customHeight="1" spans="1:3">
      <c r="A163" s="472">
        <v>101044399</v>
      </c>
      <c r="B163" s="472" t="s">
        <v>337</v>
      </c>
      <c r="C163" s="108">
        <v>0</v>
      </c>
    </row>
    <row r="164" ht="14.25" customHeight="1" spans="1:3">
      <c r="A164" s="472">
        <v>1010444</v>
      </c>
      <c r="B164" s="473" t="s">
        <v>338</v>
      </c>
      <c r="C164" s="108">
        <f>SUM(C165:C168)</f>
        <v>418</v>
      </c>
    </row>
    <row r="165" ht="14.25" customHeight="1" spans="1:3">
      <c r="A165" s="472">
        <v>101044401</v>
      </c>
      <c r="B165" s="472" t="s">
        <v>319</v>
      </c>
      <c r="C165" s="108">
        <v>306</v>
      </c>
    </row>
    <row r="166" ht="14.25" customHeight="1" spans="1:3">
      <c r="A166" s="472">
        <v>101044402</v>
      </c>
      <c r="B166" s="472" t="s">
        <v>320</v>
      </c>
      <c r="C166" s="108">
        <v>109</v>
      </c>
    </row>
    <row r="167" ht="14.25" customHeight="1" spans="1:3">
      <c r="A167" s="472">
        <v>101044403</v>
      </c>
      <c r="B167" s="472" t="s">
        <v>321</v>
      </c>
      <c r="C167" s="108">
        <v>3</v>
      </c>
    </row>
    <row r="168" ht="14.25" customHeight="1" spans="1:3">
      <c r="A168" s="472">
        <v>101044499</v>
      </c>
      <c r="B168" s="472" t="s">
        <v>322</v>
      </c>
      <c r="C168" s="108">
        <v>0</v>
      </c>
    </row>
    <row r="169" ht="14.25" customHeight="1" spans="1:3">
      <c r="A169" s="472">
        <v>1010445</v>
      </c>
      <c r="B169" s="473" t="s">
        <v>339</v>
      </c>
      <c r="C169" s="108">
        <f>SUM(C170:C173)</f>
        <v>0</v>
      </c>
    </row>
    <row r="170" ht="14.25" customHeight="1" spans="1:3">
      <c r="A170" s="472">
        <v>101044501</v>
      </c>
      <c r="B170" s="472" t="s">
        <v>324</v>
      </c>
      <c r="C170" s="108">
        <v>0</v>
      </c>
    </row>
    <row r="171" ht="14.25" customHeight="1" spans="1:3">
      <c r="A171" s="472">
        <v>101044502</v>
      </c>
      <c r="B171" s="472" t="s">
        <v>325</v>
      </c>
      <c r="C171" s="108">
        <v>0</v>
      </c>
    </row>
    <row r="172" ht="14.25" customHeight="1" spans="1:3">
      <c r="A172" s="472">
        <v>101044503</v>
      </c>
      <c r="B172" s="472" t="s">
        <v>326</v>
      </c>
      <c r="C172" s="108">
        <v>0</v>
      </c>
    </row>
    <row r="173" ht="14.25" customHeight="1" spans="1:3">
      <c r="A173" s="472">
        <v>101044599</v>
      </c>
      <c r="B173" s="472" t="s">
        <v>327</v>
      </c>
      <c r="C173" s="108">
        <v>0</v>
      </c>
    </row>
    <row r="174" ht="14.25" customHeight="1" spans="1:3">
      <c r="A174" s="472">
        <v>1010446</v>
      </c>
      <c r="B174" s="473" t="s">
        <v>340</v>
      </c>
      <c r="C174" s="108">
        <f>SUM(C175:C178)</f>
        <v>0</v>
      </c>
    </row>
    <row r="175" ht="14.25" customHeight="1" spans="1:3">
      <c r="A175" s="472">
        <v>101044601</v>
      </c>
      <c r="B175" s="472" t="s">
        <v>329</v>
      </c>
      <c r="C175" s="108">
        <v>0</v>
      </c>
    </row>
    <row r="176" ht="14.25" customHeight="1" spans="1:3">
      <c r="A176" s="472">
        <v>101044602</v>
      </c>
      <c r="B176" s="472" t="s">
        <v>330</v>
      </c>
      <c r="C176" s="108">
        <v>0</v>
      </c>
    </row>
    <row r="177" ht="14.25" customHeight="1" spans="1:3">
      <c r="A177" s="472">
        <v>101044603</v>
      </c>
      <c r="B177" s="472" t="s">
        <v>331</v>
      </c>
      <c r="C177" s="108">
        <v>0</v>
      </c>
    </row>
    <row r="178" ht="14.25" customHeight="1" spans="1:3">
      <c r="A178" s="472">
        <v>101044699</v>
      </c>
      <c r="B178" s="472" t="s">
        <v>332</v>
      </c>
      <c r="C178" s="108">
        <v>0</v>
      </c>
    </row>
    <row r="179" ht="14.25" customHeight="1" spans="1:3">
      <c r="A179" s="472">
        <v>1010447</v>
      </c>
      <c r="B179" s="473" t="s">
        <v>341</v>
      </c>
      <c r="C179" s="108">
        <f>SUM(C180:C183)</f>
        <v>0</v>
      </c>
    </row>
    <row r="180" ht="14.25" customHeight="1" spans="1:3">
      <c r="A180" s="472">
        <v>101044701</v>
      </c>
      <c r="B180" s="472" t="s">
        <v>334</v>
      </c>
      <c r="C180" s="108">
        <v>0</v>
      </c>
    </row>
    <row r="181" ht="14.25" customHeight="1" spans="1:3">
      <c r="A181" s="472">
        <v>101044702</v>
      </c>
      <c r="B181" s="472" t="s">
        <v>335</v>
      </c>
      <c r="C181" s="108">
        <v>0</v>
      </c>
    </row>
    <row r="182" ht="14.25" customHeight="1" spans="1:3">
      <c r="A182" s="472">
        <v>101044703</v>
      </c>
      <c r="B182" s="472" t="s">
        <v>336</v>
      </c>
      <c r="C182" s="108">
        <v>0</v>
      </c>
    </row>
    <row r="183" ht="14.25" customHeight="1" spans="1:3">
      <c r="A183" s="472">
        <v>101044799</v>
      </c>
      <c r="B183" s="472" t="s">
        <v>337</v>
      </c>
      <c r="C183" s="108">
        <v>0</v>
      </c>
    </row>
    <row r="184" ht="14.25" customHeight="1" spans="1:3">
      <c r="A184" s="472">
        <v>1010448</v>
      </c>
      <c r="B184" s="473" t="s">
        <v>342</v>
      </c>
      <c r="C184" s="108">
        <f>SUM(C185:C188)</f>
        <v>6</v>
      </c>
    </row>
    <row r="185" ht="14.25" customHeight="1" spans="1:3">
      <c r="A185" s="472">
        <v>101044801</v>
      </c>
      <c r="B185" s="472" t="s">
        <v>343</v>
      </c>
      <c r="C185" s="108">
        <v>28</v>
      </c>
    </row>
    <row r="186" ht="14.25" customHeight="1" spans="1:3">
      <c r="A186" s="472">
        <v>101044802</v>
      </c>
      <c r="B186" s="472" t="s">
        <v>344</v>
      </c>
      <c r="C186" s="108">
        <v>-25</v>
      </c>
    </row>
    <row r="187" ht="14.25" customHeight="1" spans="1:3">
      <c r="A187" s="472">
        <v>101044803</v>
      </c>
      <c r="B187" s="472" t="s">
        <v>345</v>
      </c>
      <c r="C187" s="108">
        <v>3</v>
      </c>
    </row>
    <row r="188" ht="14.25" customHeight="1" spans="1:3">
      <c r="A188" s="472">
        <v>101044899</v>
      </c>
      <c r="B188" s="472" t="s">
        <v>346</v>
      </c>
      <c r="C188" s="108">
        <v>0</v>
      </c>
    </row>
    <row r="189" ht="14.25" customHeight="1" spans="1:3">
      <c r="A189" s="472">
        <v>1010449</v>
      </c>
      <c r="B189" s="473" t="s">
        <v>347</v>
      </c>
      <c r="C189" s="108">
        <f>SUM(C190:C193)</f>
        <v>0</v>
      </c>
    </row>
    <row r="190" ht="14.25" customHeight="1" spans="1:3">
      <c r="A190" s="472">
        <v>101044901</v>
      </c>
      <c r="B190" s="472" t="s">
        <v>343</v>
      </c>
      <c r="C190" s="108">
        <v>0</v>
      </c>
    </row>
    <row r="191" ht="14.25" customHeight="1" spans="1:3">
      <c r="A191" s="472">
        <v>101044902</v>
      </c>
      <c r="B191" s="472" t="s">
        <v>344</v>
      </c>
      <c r="C191" s="108">
        <v>0</v>
      </c>
    </row>
    <row r="192" ht="14.25" customHeight="1" spans="1:3">
      <c r="A192" s="472">
        <v>101044903</v>
      </c>
      <c r="B192" s="472" t="s">
        <v>345</v>
      </c>
      <c r="C192" s="108">
        <v>0</v>
      </c>
    </row>
    <row r="193" ht="14.25" customHeight="1" spans="1:3">
      <c r="A193" s="472">
        <v>101044999</v>
      </c>
      <c r="B193" s="472" t="s">
        <v>346</v>
      </c>
      <c r="C193" s="108">
        <v>0</v>
      </c>
    </row>
    <row r="194" ht="14.25" customHeight="1" spans="1:3">
      <c r="A194" s="472">
        <v>1010450</v>
      </c>
      <c r="B194" s="473" t="s">
        <v>348</v>
      </c>
      <c r="C194" s="108">
        <f>SUM(C195:C197)</f>
        <v>380</v>
      </c>
    </row>
    <row r="195" ht="14.25" customHeight="1" spans="1:3">
      <c r="A195" s="472">
        <v>101045001</v>
      </c>
      <c r="B195" s="472" t="s">
        <v>349</v>
      </c>
      <c r="C195" s="108">
        <v>380</v>
      </c>
    </row>
    <row r="196" ht="14.25" customHeight="1" spans="1:3">
      <c r="A196" s="472">
        <v>101045002</v>
      </c>
      <c r="B196" s="472" t="s">
        <v>350</v>
      </c>
      <c r="C196" s="108">
        <v>0</v>
      </c>
    </row>
    <row r="197" ht="14.25" customHeight="1" spans="1:3">
      <c r="A197" s="472">
        <v>101045003</v>
      </c>
      <c r="B197" s="472" t="s">
        <v>351</v>
      </c>
      <c r="C197" s="108">
        <v>0</v>
      </c>
    </row>
    <row r="198" ht="14.25" customHeight="1" spans="1:3">
      <c r="A198" s="472">
        <v>10105</v>
      </c>
      <c r="B198" s="473" t="s">
        <v>352</v>
      </c>
      <c r="C198" s="108">
        <f>SUM(C199:C221,C225,C228,C229,C233:C238,C250:C252,C257,C262)</f>
        <v>0</v>
      </c>
    </row>
    <row r="199" ht="14.25" customHeight="1" spans="1:3">
      <c r="A199" s="472">
        <v>1010501</v>
      </c>
      <c r="B199" s="473" t="s">
        <v>353</v>
      </c>
      <c r="C199" s="108">
        <v>0</v>
      </c>
    </row>
    <row r="200" ht="14.25" customHeight="1" spans="1:3">
      <c r="A200" s="472">
        <v>1010502</v>
      </c>
      <c r="B200" s="473" t="s">
        <v>354</v>
      </c>
      <c r="C200" s="108">
        <v>0</v>
      </c>
    </row>
    <row r="201" ht="14.25" customHeight="1" spans="1:3">
      <c r="A201" s="472">
        <v>1010503</v>
      </c>
      <c r="B201" s="473" t="s">
        <v>355</v>
      </c>
      <c r="C201" s="108">
        <v>0</v>
      </c>
    </row>
    <row r="202" ht="14.25" customHeight="1" spans="1:3">
      <c r="A202" s="472">
        <v>1010504</v>
      </c>
      <c r="B202" s="473" t="s">
        <v>356</v>
      </c>
      <c r="C202" s="108">
        <v>0</v>
      </c>
    </row>
    <row r="203" ht="14.25" customHeight="1" spans="1:3">
      <c r="A203" s="472">
        <v>1010505</v>
      </c>
      <c r="B203" s="473" t="s">
        <v>357</v>
      </c>
      <c r="C203" s="108">
        <v>0</v>
      </c>
    </row>
    <row r="204" ht="14.25" customHeight="1" spans="1:3">
      <c r="A204" s="472">
        <v>1010506</v>
      </c>
      <c r="B204" s="473" t="s">
        <v>358</v>
      </c>
      <c r="C204" s="108">
        <v>0</v>
      </c>
    </row>
    <row r="205" ht="14.25" customHeight="1" spans="1:3">
      <c r="A205" s="472">
        <v>1010507</v>
      </c>
      <c r="B205" s="473" t="s">
        <v>359</v>
      </c>
      <c r="C205" s="108">
        <v>0</v>
      </c>
    </row>
    <row r="206" ht="14.25" customHeight="1" spans="1:3">
      <c r="A206" s="472">
        <v>1010508</v>
      </c>
      <c r="B206" s="473" t="s">
        <v>360</v>
      </c>
      <c r="C206" s="108">
        <v>0</v>
      </c>
    </row>
    <row r="207" ht="14.25" customHeight="1" spans="1:3">
      <c r="A207" s="472">
        <v>1010509</v>
      </c>
      <c r="B207" s="473" t="s">
        <v>361</v>
      </c>
      <c r="C207" s="108">
        <v>0</v>
      </c>
    </row>
    <row r="208" ht="14.25" customHeight="1" spans="1:3">
      <c r="A208" s="472">
        <v>1010510</v>
      </c>
      <c r="B208" s="473" t="s">
        <v>362</v>
      </c>
      <c r="C208" s="108">
        <v>0</v>
      </c>
    </row>
    <row r="209" ht="14.25" customHeight="1" spans="1:3">
      <c r="A209" s="472">
        <v>1010511</v>
      </c>
      <c r="B209" s="473" t="s">
        <v>363</v>
      </c>
      <c r="C209" s="108">
        <v>0</v>
      </c>
    </row>
    <row r="210" ht="14.25" customHeight="1" spans="1:3">
      <c r="A210" s="472">
        <v>1010512</v>
      </c>
      <c r="B210" s="473" t="s">
        <v>364</v>
      </c>
      <c r="C210" s="108">
        <v>0</v>
      </c>
    </row>
    <row r="211" ht="14.25" customHeight="1" spans="1:3">
      <c r="A211" s="472">
        <v>1010513</v>
      </c>
      <c r="B211" s="473" t="s">
        <v>365</v>
      </c>
      <c r="C211" s="108">
        <v>0</v>
      </c>
    </row>
    <row r="212" ht="14.25" customHeight="1" spans="1:3">
      <c r="A212" s="472">
        <v>1010514</v>
      </c>
      <c r="B212" s="473" t="s">
        <v>366</v>
      </c>
      <c r="C212" s="108">
        <v>0</v>
      </c>
    </row>
    <row r="213" ht="14.25" customHeight="1" spans="1:3">
      <c r="A213" s="472">
        <v>1010515</v>
      </c>
      <c r="B213" s="473" t="s">
        <v>367</v>
      </c>
      <c r="C213" s="108">
        <v>0</v>
      </c>
    </row>
    <row r="214" ht="14.25" customHeight="1" spans="1:3">
      <c r="A214" s="472">
        <v>1010516</v>
      </c>
      <c r="B214" s="473" t="s">
        <v>368</v>
      </c>
      <c r="C214" s="108">
        <v>0</v>
      </c>
    </row>
    <row r="215" ht="14.25" customHeight="1" spans="1:3">
      <c r="A215" s="472">
        <v>1010517</v>
      </c>
      <c r="B215" s="473" t="s">
        <v>369</v>
      </c>
      <c r="C215" s="108">
        <v>0</v>
      </c>
    </row>
    <row r="216" ht="14.25" customHeight="1" spans="1:3">
      <c r="A216" s="472">
        <v>1010518</v>
      </c>
      <c r="B216" s="473" t="s">
        <v>370</v>
      </c>
      <c r="C216" s="108">
        <v>0</v>
      </c>
    </row>
    <row r="217" ht="14.25" customHeight="1" spans="1:3">
      <c r="A217" s="472">
        <v>1010519</v>
      </c>
      <c r="B217" s="473" t="s">
        <v>371</v>
      </c>
      <c r="C217" s="108">
        <v>0</v>
      </c>
    </row>
    <row r="218" ht="14.25" customHeight="1" spans="1:3">
      <c r="A218" s="472">
        <v>1010520</v>
      </c>
      <c r="B218" s="473" t="s">
        <v>372</v>
      </c>
      <c r="C218" s="108">
        <v>0</v>
      </c>
    </row>
    <row r="219" ht="14.25" customHeight="1" spans="1:3">
      <c r="A219" s="472">
        <v>1010521</v>
      </c>
      <c r="B219" s="473" t="s">
        <v>373</v>
      </c>
      <c r="C219" s="108">
        <v>0</v>
      </c>
    </row>
    <row r="220" ht="14.25" customHeight="1" spans="1:3">
      <c r="A220" s="472">
        <v>1010522</v>
      </c>
      <c r="B220" s="473" t="s">
        <v>374</v>
      </c>
      <c r="C220" s="108">
        <v>0</v>
      </c>
    </row>
    <row r="221" ht="14.25" customHeight="1" spans="1:3">
      <c r="A221" s="472">
        <v>1010523</v>
      </c>
      <c r="B221" s="473" t="s">
        <v>375</v>
      </c>
      <c r="C221" s="108">
        <f>SUM(C222:C224)</f>
        <v>0</v>
      </c>
    </row>
    <row r="222" ht="14.25" customHeight="1" spans="1:3">
      <c r="A222" s="472">
        <v>101052303</v>
      </c>
      <c r="B222" s="472" t="s">
        <v>376</v>
      </c>
      <c r="C222" s="108">
        <v>0</v>
      </c>
    </row>
    <row r="223" ht="14.25" customHeight="1" spans="1:3">
      <c r="A223" s="472">
        <v>101052304</v>
      </c>
      <c r="B223" s="472" t="s">
        <v>377</v>
      </c>
      <c r="C223" s="108">
        <v>0</v>
      </c>
    </row>
    <row r="224" ht="14.25" customHeight="1" spans="1:3">
      <c r="A224" s="472">
        <v>101052309</v>
      </c>
      <c r="B224" s="472" t="s">
        <v>378</v>
      </c>
      <c r="C224" s="108">
        <v>0</v>
      </c>
    </row>
    <row r="225" ht="14.25" customHeight="1" spans="1:3">
      <c r="A225" s="472">
        <v>1010524</v>
      </c>
      <c r="B225" s="473" t="s">
        <v>379</v>
      </c>
      <c r="C225" s="108">
        <f>SUM(C226:C227)</f>
        <v>0</v>
      </c>
    </row>
    <row r="226" ht="14.25" customHeight="1" spans="1:3">
      <c r="A226" s="472">
        <v>101052401</v>
      </c>
      <c r="B226" s="472" t="s">
        <v>380</v>
      </c>
      <c r="C226" s="108">
        <v>0</v>
      </c>
    </row>
    <row r="227" ht="14.25" customHeight="1" spans="1:3">
      <c r="A227" s="472">
        <v>101052409</v>
      </c>
      <c r="B227" s="472" t="s">
        <v>381</v>
      </c>
      <c r="C227" s="108">
        <v>0</v>
      </c>
    </row>
    <row r="228" ht="14.25" customHeight="1" spans="1:3">
      <c r="A228" s="472">
        <v>1010525</v>
      </c>
      <c r="B228" s="473" t="s">
        <v>382</v>
      </c>
      <c r="C228" s="108">
        <v>0</v>
      </c>
    </row>
    <row r="229" ht="14.25" customHeight="1" spans="1:3">
      <c r="A229" s="472">
        <v>1010526</v>
      </c>
      <c r="B229" s="473" t="s">
        <v>383</v>
      </c>
      <c r="C229" s="108">
        <f>SUM(C230:C232)</f>
        <v>0</v>
      </c>
    </row>
    <row r="230" ht="14.25" customHeight="1" spans="1:3">
      <c r="A230" s="472">
        <v>101052601</v>
      </c>
      <c r="B230" s="472" t="s">
        <v>384</v>
      </c>
      <c r="C230" s="108">
        <v>0</v>
      </c>
    </row>
    <row r="231" ht="14.25" customHeight="1" spans="1:3">
      <c r="A231" s="472">
        <v>101052602</v>
      </c>
      <c r="B231" s="472" t="s">
        <v>385</v>
      </c>
      <c r="C231" s="108">
        <v>0</v>
      </c>
    </row>
    <row r="232" ht="14.25" customHeight="1" spans="1:3">
      <c r="A232" s="472">
        <v>101052609</v>
      </c>
      <c r="B232" s="472" t="s">
        <v>386</v>
      </c>
      <c r="C232" s="108">
        <v>0</v>
      </c>
    </row>
    <row r="233" ht="14.25" customHeight="1" spans="1:3">
      <c r="A233" s="472">
        <v>1010527</v>
      </c>
      <c r="B233" s="473" t="s">
        <v>387</v>
      </c>
      <c r="C233" s="108">
        <v>0</v>
      </c>
    </row>
    <row r="234" ht="14.25" customHeight="1" spans="1:3">
      <c r="A234" s="472">
        <v>1010528</v>
      </c>
      <c r="B234" s="473" t="s">
        <v>388</v>
      </c>
      <c r="C234" s="108">
        <v>0</v>
      </c>
    </row>
    <row r="235" ht="14.25" customHeight="1" spans="1:3">
      <c r="A235" s="472">
        <v>1010529</v>
      </c>
      <c r="B235" s="473" t="s">
        <v>389</v>
      </c>
      <c r="C235" s="108">
        <v>0</v>
      </c>
    </row>
    <row r="236" ht="14.25" customHeight="1" spans="1:3">
      <c r="A236" s="472">
        <v>1010530</v>
      </c>
      <c r="B236" s="473" t="s">
        <v>390</v>
      </c>
      <c r="C236" s="108">
        <v>0</v>
      </c>
    </row>
    <row r="237" ht="14.25" customHeight="1" spans="1:3">
      <c r="A237" s="472">
        <v>1010531</v>
      </c>
      <c r="B237" s="473" t="s">
        <v>391</v>
      </c>
      <c r="C237" s="108">
        <v>0</v>
      </c>
    </row>
    <row r="238" ht="14.25" customHeight="1" spans="1:3">
      <c r="A238" s="472">
        <v>1010532</v>
      </c>
      <c r="B238" s="473" t="s">
        <v>392</v>
      </c>
      <c r="C238" s="108">
        <f>SUM(C239:C249)</f>
        <v>0</v>
      </c>
    </row>
    <row r="239" ht="14.25" customHeight="1" spans="1:3">
      <c r="A239" s="472">
        <v>101053201</v>
      </c>
      <c r="B239" s="472" t="s">
        <v>393</v>
      </c>
      <c r="C239" s="108">
        <v>0</v>
      </c>
    </row>
    <row r="240" ht="14.25" customHeight="1" spans="1:3">
      <c r="A240" s="472">
        <v>101053202</v>
      </c>
      <c r="B240" s="472" t="s">
        <v>394</v>
      </c>
      <c r="C240" s="108">
        <v>0</v>
      </c>
    </row>
    <row r="241" ht="14.25" customHeight="1" spans="1:3">
      <c r="A241" s="472">
        <v>101053203</v>
      </c>
      <c r="B241" s="472" t="s">
        <v>395</v>
      </c>
      <c r="C241" s="108">
        <v>0</v>
      </c>
    </row>
    <row r="242" ht="14.25" customHeight="1" spans="1:3">
      <c r="A242" s="472">
        <v>101053205</v>
      </c>
      <c r="B242" s="472" t="s">
        <v>396</v>
      </c>
      <c r="C242" s="108">
        <v>0</v>
      </c>
    </row>
    <row r="243" ht="14.25" customHeight="1" spans="1:3">
      <c r="A243" s="472">
        <v>101053206</v>
      </c>
      <c r="B243" s="472" t="s">
        <v>397</v>
      </c>
      <c r="C243" s="108">
        <v>0</v>
      </c>
    </row>
    <row r="244" ht="14.25" customHeight="1" spans="1:3">
      <c r="A244" s="472">
        <v>101053215</v>
      </c>
      <c r="B244" s="472" t="s">
        <v>398</v>
      </c>
      <c r="C244" s="108">
        <v>0</v>
      </c>
    </row>
    <row r="245" ht="14.25" customHeight="1" spans="1:3">
      <c r="A245" s="472">
        <v>101053216</v>
      </c>
      <c r="B245" s="472" t="s">
        <v>399</v>
      </c>
      <c r="C245" s="108">
        <v>0</v>
      </c>
    </row>
    <row r="246" ht="14.25" customHeight="1" spans="1:3">
      <c r="A246" s="472">
        <v>101053218</v>
      </c>
      <c r="B246" s="472" t="s">
        <v>400</v>
      </c>
      <c r="C246" s="108">
        <v>0</v>
      </c>
    </row>
    <row r="247" ht="14.25" customHeight="1" spans="1:3">
      <c r="A247" s="472">
        <v>101053219</v>
      </c>
      <c r="B247" s="472" t="s">
        <v>401</v>
      </c>
      <c r="C247" s="108">
        <v>0</v>
      </c>
    </row>
    <row r="248" ht="14.25" customHeight="1" spans="1:3">
      <c r="A248" s="472">
        <v>101053220</v>
      </c>
      <c r="B248" s="472" t="s">
        <v>402</v>
      </c>
      <c r="C248" s="108">
        <v>0</v>
      </c>
    </row>
    <row r="249" ht="14.25" customHeight="1" spans="1:3">
      <c r="A249" s="472">
        <v>101053299</v>
      </c>
      <c r="B249" s="472" t="s">
        <v>403</v>
      </c>
      <c r="C249" s="108">
        <v>0</v>
      </c>
    </row>
    <row r="250" ht="14.25" customHeight="1" spans="1:3">
      <c r="A250" s="472">
        <v>1010533</v>
      </c>
      <c r="B250" s="473" t="s">
        <v>404</v>
      </c>
      <c r="C250" s="108">
        <v>0</v>
      </c>
    </row>
    <row r="251" ht="14.25" customHeight="1" spans="1:3">
      <c r="A251" s="472">
        <v>1010534</v>
      </c>
      <c r="B251" s="473" t="s">
        <v>405</v>
      </c>
      <c r="C251" s="108">
        <v>0</v>
      </c>
    </row>
    <row r="252" ht="14.25" customHeight="1" spans="1:3">
      <c r="A252" s="472">
        <v>1010535</v>
      </c>
      <c r="B252" s="473" t="s">
        <v>406</v>
      </c>
      <c r="C252" s="108">
        <f>SUM(C253:C256)</f>
        <v>0</v>
      </c>
    </row>
    <row r="253" ht="14.25" customHeight="1" spans="1:3">
      <c r="A253" s="472">
        <v>101053501</v>
      </c>
      <c r="B253" s="472" t="s">
        <v>407</v>
      </c>
      <c r="C253" s="108">
        <v>0</v>
      </c>
    </row>
    <row r="254" ht="14.25" customHeight="1" spans="1:3">
      <c r="A254" s="472">
        <v>101053502</v>
      </c>
      <c r="B254" s="472" t="s">
        <v>408</v>
      </c>
      <c r="C254" s="108">
        <v>0</v>
      </c>
    </row>
    <row r="255" ht="14.25" customHeight="1" spans="1:3">
      <c r="A255" s="472">
        <v>101053503</v>
      </c>
      <c r="B255" s="472" t="s">
        <v>409</v>
      </c>
      <c r="C255" s="108">
        <v>0</v>
      </c>
    </row>
    <row r="256" ht="14.25" customHeight="1" spans="1:3">
      <c r="A256" s="472">
        <v>101053599</v>
      </c>
      <c r="B256" s="472" t="s">
        <v>410</v>
      </c>
      <c r="C256" s="108">
        <v>0</v>
      </c>
    </row>
    <row r="257" ht="14.25" customHeight="1" spans="1:3">
      <c r="A257" s="472">
        <v>1010536</v>
      </c>
      <c r="B257" s="473" t="s">
        <v>411</v>
      </c>
      <c r="C257" s="108">
        <f>SUM(C258:C261)</f>
        <v>0</v>
      </c>
    </row>
    <row r="258" ht="14.25" customHeight="1" spans="1:3">
      <c r="A258" s="472">
        <v>101053601</v>
      </c>
      <c r="B258" s="472" t="s">
        <v>412</v>
      </c>
      <c r="C258" s="108">
        <v>0</v>
      </c>
    </row>
    <row r="259" ht="14.25" customHeight="1" spans="1:3">
      <c r="A259" s="472">
        <v>101053602</v>
      </c>
      <c r="B259" s="472" t="s">
        <v>413</v>
      </c>
      <c r="C259" s="108">
        <v>0</v>
      </c>
    </row>
    <row r="260" ht="14.25" customHeight="1" spans="1:3">
      <c r="A260" s="472">
        <v>101053603</v>
      </c>
      <c r="B260" s="472" t="s">
        <v>414</v>
      </c>
      <c r="C260" s="108">
        <v>0</v>
      </c>
    </row>
    <row r="261" ht="14.25" customHeight="1" spans="1:3">
      <c r="A261" s="472">
        <v>101053699</v>
      </c>
      <c r="B261" s="472" t="s">
        <v>415</v>
      </c>
      <c r="C261" s="108">
        <v>0</v>
      </c>
    </row>
    <row r="262" ht="14.25" customHeight="1" spans="1:3">
      <c r="A262" s="472">
        <v>1010599</v>
      </c>
      <c r="B262" s="473" t="s">
        <v>416</v>
      </c>
      <c r="C262" s="108">
        <v>0</v>
      </c>
    </row>
    <row r="263" ht="14.25" customHeight="1" spans="1:3">
      <c r="A263" s="472">
        <v>10106</v>
      </c>
      <c r="B263" s="473" t="s">
        <v>417</v>
      </c>
      <c r="C263" s="108">
        <f>SUM(C264,C268:C270)</f>
        <v>946</v>
      </c>
    </row>
    <row r="264" ht="14.25" customHeight="1" spans="1:3">
      <c r="A264" s="472">
        <v>1010601</v>
      </c>
      <c r="B264" s="473" t="s">
        <v>418</v>
      </c>
      <c r="C264" s="108">
        <f>SUM(C265:C267)</f>
        <v>941</v>
      </c>
    </row>
    <row r="265" ht="14.25" customHeight="1" spans="1:3">
      <c r="A265" s="472">
        <v>101060101</v>
      </c>
      <c r="B265" s="472" t="s">
        <v>419</v>
      </c>
      <c r="C265" s="108">
        <v>0</v>
      </c>
    </row>
    <row r="266" ht="14.25" customHeight="1" spans="1:3">
      <c r="A266" s="472">
        <v>101060102</v>
      </c>
      <c r="B266" s="472" t="s">
        <v>420</v>
      </c>
      <c r="C266" s="108">
        <v>0</v>
      </c>
    </row>
    <row r="267" ht="14.25" customHeight="1" spans="1:3">
      <c r="A267" s="472">
        <v>101060109</v>
      </c>
      <c r="B267" s="472" t="s">
        <v>421</v>
      </c>
      <c r="C267" s="108">
        <v>941</v>
      </c>
    </row>
    <row r="268" ht="14.25" customHeight="1" spans="1:3">
      <c r="A268" s="472">
        <v>1010602</v>
      </c>
      <c r="B268" s="473" t="s">
        <v>422</v>
      </c>
      <c r="C268" s="108">
        <v>0</v>
      </c>
    </row>
    <row r="269" ht="14.25" customHeight="1" spans="1:3">
      <c r="A269" s="472">
        <v>1010603</v>
      </c>
      <c r="B269" s="473" t="s">
        <v>423</v>
      </c>
      <c r="C269" s="108">
        <v>0</v>
      </c>
    </row>
    <row r="270" ht="14.25" customHeight="1" spans="1:3">
      <c r="A270" s="472">
        <v>1010620</v>
      </c>
      <c r="B270" s="473" t="s">
        <v>424</v>
      </c>
      <c r="C270" s="108">
        <v>5</v>
      </c>
    </row>
    <row r="271" ht="14.25" customHeight="1" spans="1:3">
      <c r="A271" s="472">
        <v>10107</v>
      </c>
      <c r="B271" s="473" t="s">
        <v>425</v>
      </c>
      <c r="C271" s="108">
        <f>SUM(C272:C275)</f>
        <v>440</v>
      </c>
    </row>
    <row r="272" ht="14.25" customHeight="1" spans="1:3">
      <c r="A272" s="472">
        <v>1010701</v>
      </c>
      <c r="B272" s="473" t="s">
        <v>426</v>
      </c>
      <c r="C272" s="108">
        <v>0</v>
      </c>
    </row>
    <row r="273" ht="14.25" customHeight="1" spans="1:3">
      <c r="A273" s="472">
        <v>1010702</v>
      </c>
      <c r="B273" s="473" t="s">
        <v>427</v>
      </c>
      <c r="C273" s="108">
        <v>0</v>
      </c>
    </row>
    <row r="274" ht="14.25" customHeight="1" spans="1:3">
      <c r="A274" s="472">
        <v>1010719</v>
      </c>
      <c r="B274" s="473" t="s">
        <v>428</v>
      </c>
      <c r="C274" s="108">
        <v>425</v>
      </c>
    </row>
    <row r="275" ht="14.25" customHeight="1" spans="1:3">
      <c r="A275" s="472">
        <v>1010720</v>
      </c>
      <c r="B275" s="473" t="s">
        <v>429</v>
      </c>
      <c r="C275" s="108">
        <v>15</v>
      </c>
    </row>
    <row r="276" ht="14.25" customHeight="1" spans="1:3">
      <c r="A276" s="472">
        <v>10109</v>
      </c>
      <c r="B276" s="473" t="s">
        <v>430</v>
      </c>
      <c r="C276" s="108">
        <f>SUM(C277,C280:C289)</f>
        <v>1489</v>
      </c>
    </row>
    <row r="277" ht="14.25" customHeight="1" spans="1:3">
      <c r="A277" s="472">
        <v>1010901</v>
      </c>
      <c r="B277" s="473" t="s">
        <v>431</v>
      </c>
      <c r="C277" s="108">
        <f>SUM(C278:C279)</f>
        <v>105</v>
      </c>
    </row>
    <row r="278" ht="14.25" customHeight="1" spans="1:3">
      <c r="A278" s="472">
        <v>101090101</v>
      </c>
      <c r="B278" s="472" t="s">
        <v>432</v>
      </c>
      <c r="C278" s="108">
        <v>0</v>
      </c>
    </row>
    <row r="279" ht="14.25" customHeight="1" spans="1:3">
      <c r="A279" s="472">
        <v>101090109</v>
      </c>
      <c r="B279" s="472" t="s">
        <v>433</v>
      </c>
      <c r="C279" s="108">
        <v>105</v>
      </c>
    </row>
    <row r="280" ht="14.25" customHeight="1" spans="1:3">
      <c r="A280" s="472">
        <v>1010902</v>
      </c>
      <c r="B280" s="473" t="s">
        <v>434</v>
      </c>
      <c r="C280" s="108">
        <v>19</v>
      </c>
    </row>
    <row r="281" ht="14.25" customHeight="1" spans="1:3">
      <c r="A281" s="472">
        <v>1010903</v>
      </c>
      <c r="B281" s="473" t="s">
        <v>435</v>
      </c>
      <c r="C281" s="108">
        <v>1254</v>
      </c>
    </row>
    <row r="282" ht="14.25" customHeight="1" spans="1:3">
      <c r="A282" s="472">
        <v>1010904</v>
      </c>
      <c r="B282" s="473" t="s">
        <v>436</v>
      </c>
      <c r="C282" s="108">
        <v>0</v>
      </c>
    </row>
    <row r="283" ht="14.25" customHeight="1" spans="1:3">
      <c r="A283" s="472">
        <v>1010905</v>
      </c>
      <c r="B283" s="473" t="s">
        <v>437</v>
      </c>
      <c r="C283" s="108">
        <v>26</v>
      </c>
    </row>
    <row r="284" ht="14.25" customHeight="1" spans="1:3">
      <c r="A284" s="472">
        <v>1010906</v>
      </c>
      <c r="B284" s="473" t="s">
        <v>438</v>
      </c>
      <c r="C284" s="108">
        <v>46</v>
      </c>
    </row>
    <row r="285" ht="14.25" customHeight="1" spans="1:3">
      <c r="A285" s="472">
        <v>1010918</v>
      </c>
      <c r="B285" s="473" t="s">
        <v>439</v>
      </c>
      <c r="C285" s="108">
        <v>0</v>
      </c>
    </row>
    <row r="286" ht="14.25" customHeight="1" spans="1:3">
      <c r="A286" s="472">
        <v>1010919</v>
      </c>
      <c r="B286" s="473" t="s">
        <v>440</v>
      </c>
      <c r="C286" s="108">
        <v>25</v>
      </c>
    </row>
    <row r="287" ht="14.25" customHeight="1" spans="1:3">
      <c r="A287" s="472">
        <v>1010920</v>
      </c>
      <c r="B287" s="473" t="s">
        <v>441</v>
      </c>
      <c r="C287" s="108">
        <v>14</v>
      </c>
    </row>
    <row r="288" ht="14.25" customHeight="1" spans="1:3">
      <c r="A288" s="472">
        <v>1010921</v>
      </c>
      <c r="B288" s="473" t="s">
        <v>442</v>
      </c>
      <c r="C288" s="108">
        <v>0</v>
      </c>
    </row>
    <row r="289" ht="14.25" customHeight="1" spans="1:3">
      <c r="A289" s="472">
        <v>1010922</v>
      </c>
      <c r="B289" s="473" t="s">
        <v>443</v>
      </c>
      <c r="C289" s="108">
        <v>0</v>
      </c>
    </row>
    <row r="290" ht="14.25" customHeight="1" spans="1:3">
      <c r="A290" s="472">
        <v>10110</v>
      </c>
      <c r="B290" s="473" t="s">
        <v>444</v>
      </c>
      <c r="C290" s="108">
        <f>SUM(C291:C298)</f>
        <v>932</v>
      </c>
    </row>
    <row r="291" ht="14.25" customHeight="1" spans="1:3">
      <c r="A291" s="472">
        <v>1011001</v>
      </c>
      <c r="B291" s="473" t="s">
        <v>445</v>
      </c>
      <c r="C291" s="108">
        <v>88</v>
      </c>
    </row>
    <row r="292" ht="14.25" customHeight="1" spans="1:3">
      <c r="A292" s="472">
        <v>1011002</v>
      </c>
      <c r="B292" s="473" t="s">
        <v>446</v>
      </c>
      <c r="C292" s="108">
        <v>46</v>
      </c>
    </row>
    <row r="293" ht="14.25" customHeight="1" spans="1:3">
      <c r="A293" s="472">
        <v>1011003</v>
      </c>
      <c r="B293" s="473" t="s">
        <v>447</v>
      </c>
      <c r="C293" s="108">
        <v>627</v>
      </c>
    </row>
    <row r="294" ht="14.25" customHeight="1" spans="1:3">
      <c r="A294" s="472">
        <v>1011004</v>
      </c>
      <c r="B294" s="473" t="s">
        <v>448</v>
      </c>
      <c r="C294" s="108">
        <v>1</v>
      </c>
    </row>
    <row r="295" ht="14.25" customHeight="1" spans="1:3">
      <c r="A295" s="472">
        <v>1011005</v>
      </c>
      <c r="B295" s="473" t="s">
        <v>449</v>
      </c>
      <c r="C295" s="108">
        <v>29</v>
      </c>
    </row>
    <row r="296" ht="14.25" customHeight="1" spans="1:3">
      <c r="A296" s="472">
        <v>1011006</v>
      </c>
      <c r="B296" s="473" t="s">
        <v>450</v>
      </c>
      <c r="C296" s="108">
        <v>0</v>
      </c>
    </row>
    <row r="297" ht="14.25" customHeight="1" spans="1:3">
      <c r="A297" s="472">
        <v>1011019</v>
      </c>
      <c r="B297" s="473" t="s">
        <v>451</v>
      </c>
      <c r="C297" s="108">
        <v>120</v>
      </c>
    </row>
    <row r="298" ht="14.25" customHeight="1" spans="1:3">
      <c r="A298" s="472">
        <v>1011020</v>
      </c>
      <c r="B298" s="473" t="s">
        <v>452</v>
      </c>
      <c r="C298" s="108">
        <v>21</v>
      </c>
    </row>
    <row r="299" ht="14.25" customHeight="1" spans="1:3">
      <c r="A299" s="472">
        <v>10111</v>
      </c>
      <c r="B299" s="473" t="s">
        <v>453</v>
      </c>
      <c r="C299" s="108">
        <f>SUM(C300,C303:C304)</f>
        <v>493</v>
      </c>
    </row>
    <row r="300" ht="14.25" customHeight="1" spans="1:3">
      <c r="A300" s="472">
        <v>1011101</v>
      </c>
      <c r="B300" s="473" t="s">
        <v>454</v>
      </c>
      <c r="C300" s="108">
        <f>SUM(C301:C302)</f>
        <v>0</v>
      </c>
    </row>
    <row r="301" ht="14.25" customHeight="1" spans="1:3">
      <c r="A301" s="472">
        <v>101110101</v>
      </c>
      <c r="B301" s="472" t="s">
        <v>455</v>
      </c>
      <c r="C301" s="108">
        <v>0</v>
      </c>
    </row>
    <row r="302" ht="14.25" customHeight="1" spans="1:3">
      <c r="A302" s="472">
        <v>101110109</v>
      </c>
      <c r="B302" s="472" t="s">
        <v>456</v>
      </c>
      <c r="C302" s="108">
        <v>0</v>
      </c>
    </row>
    <row r="303" ht="14.25" customHeight="1" spans="1:3">
      <c r="A303" s="472">
        <v>1011119</v>
      </c>
      <c r="B303" s="473" t="s">
        <v>457</v>
      </c>
      <c r="C303" s="108">
        <v>479</v>
      </c>
    </row>
    <row r="304" ht="14.25" customHeight="1" spans="1:3">
      <c r="A304" s="472">
        <v>1011120</v>
      </c>
      <c r="B304" s="473" t="s">
        <v>458</v>
      </c>
      <c r="C304" s="108">
        <v>14</v>
      </c>
    </row>
    <row r="305" ht="14.25" customHeight="1" spans="1:3">
      <c r="A305" s="472">
        <v>10112</v>
      </c>
      <c r="B305" s="473" t="s">
        <v>459</v>
      </c>
      <c r="C305" s="108">
        <f>SUM(C306:C313)</f>
        <v>2720</v>
      </c>
    </row>
    <row r="306" ht="14.25" customHeight="1" spans="1:3">
      <c r="A306" s="472">
        <v>1011201</v>
      </c>
      <c r="B306" s="473" t="s">
        <v>460</v>
      </c>
      <c r="C306" s="108">
        <v>91</v>
      </c>
    </row>
    <row r="307" ht="14.25" customHeight="1" spans="1:3">
      <c r="A307" s="472">
        <v>1011202</v>
      </c>
      <c r="B307" s="473" t="s">
        <v>461</v>
      </c>
      <c r="C307" s="108">
        <v>23</v>
      </c>
    </row>
    <row r="308" ht="14.25" customHeight="1" spans="1:3">
      <c r="A308" s="472">
        <v>1011203</v>
      </c>
      <c r="B308" s="473" t="s">
        <v>462</v>
      </c>
      <c r="C308" s="108">
        <v>2349</v>
      </c>
    </row>
    <row r="309" ht="14.25" customHeight="1" spans="1:3">
      <c r="A309" s="472">
        <v>1011204</v>
      </c>
      <c r="B309" s="473" t="s">
        <v>463</v>
      </c>
      <c r="C309" s="108">
        <v>1</v>
      </c>
    </row>
    <row r="310" ht="14.25" customHeight="1" spans="1:3">
      <c r="A310" s="472">
        <v>1011205</v>
      </c>
      <c r="B310" s="473" t="s">
        <v>464</v>
      </c>
      <c r="C310" s="108">
        <v>1</v>
      </c>
    </row>
    <row r="311" ht="14.25" customHeight="1" spans="1:3">
      <c r="A311" s="472">
        <v>1011206</v>
      </c>
      <c r="B311" s="473" t="s">
        <v>465</v>
      </c>
      <c r="C311" s="108">
        <v>25</v>
      </c>
    </row>
    <row r="312" ht="14.25" customHeight="1" spans="1:3">
      <c r="A312" s="472">
        <v>1011219</v>
      </c>
      <c r="B312" s="473" t="s">
        <v>466</v>
      </c>
      <c r="C312" s="108">
        <v>57</v>
      </c>
    </row>
    <row r="313" ht="14.25" customHeight="1" spans="1:3">
      <c r="A313" s="472">
        <v>1011220</v>
      </c>
      <c r="B313" s="473" t="s">
        <v>467</v>
      </c>
      <c r="C313" s="108">
        <v>173</v>
      </c>
    </row>
    <row r="314" ht="14.25" customHeight="1" spans="1:3">
      <c r="A314" s="472">
        <v>10113</v>
      </c>
      <c r="B314" s="473" t="s">
        <v>468</v>
      </c>
      <c r="C314" s="108">
        <f>SUM(C315:C322)</f>
        <v>2327</v>
      </c>
    </row>
    <row r="315" ht="14.25" customHeight="1" spans="1:3">
      <c r="A315" s="472">
        <v>1011301</v>
      </c>
      <c r="B315" s="473" t="s">
        <v>469</v>
      </c>
      <c r="C315" s="108">
        <v>1</v>
      </c>
    </row>
    <row r="316" ht="14.25" customHeight="1" spans="1:3">
      <c r="A316" s="472">
        <v>1011302</v>
      </c>
      <c r="B316" s="473" t="s">
        <v>470</v>
      </c>
      <c r="C316" s="108">
        <v>0</v>
      </c>
    </row>
    <row r="317" ht="14.25" customHeight="1" spans="1:3">
      <c r="A317" s="472">
        <v>1011303</v>
      </c>
      <c r="B317" s="473" t="s">
        <v>471</v>
      </c>
      <c r="C317" s="108">
        <v>2258</v>
      </c>
    </row>
    <row r="318" ht="14.25" customHeight="1" spans="1:3">
      <c r="A318" s="472">
        <v>1011304</v>
      </c>
      <c r="B318" s="473" t="s">
        <v>472</v>
      </c>
      <c r="C318" s="108">
        <v>0</v>
      </c>
    </row>
    <row r="319" ht="14.25" customHeight="1" spans="1:3">
      <c r="A319" s="472">
        <v>1011305</v>
      </c>
      <c r="B319" s="473" t="s">
        <v>473</v>
      </c>
      <c r="C319" s="108">
        <v>0</v>
      </c>
    </row>
    <row r="320" ht="14.25" customHeight="1" spans="1:3">
      <c r="A320" s="472">
        <v>1011306</v>
      </c>
      <c r="B320" s="473" t="s">
        <v>474</v>
      </c>
      <c r="C320" s="108">
        <v>0</v>
      </c>
    </row>
    <row r="321" ht="14.25" customHeight="1" spans="1:3">
      <c r="A321" s="472">
        <v>1011319</v>
      </c>
      <c r="B321" s="473" t="s">
        <v>475</v>
      </c>
      <c r="C321" s="108">
        <v>32</v>
      </c>
    </row>
    <row r="322" ht="14.25" customHeight="1" spans="1:3">
      <c r="A322" s="472">
        <v>1011320</v>
      </c>
      <c r="B322" s="473" t="s">
        <v>476</v>
      </c>
      <c r="C322" s="108">
        <v>36</v>
      </c>
    </row>
    <row r="323" ht="14.25" customHeight="1" spans="1:3">
      <c r="A323" s="472">
        <v>10114</v>
      </c>
      <c r="B323" s="473" t="s">
        <v>477</v>
      </c>
      <c r="C323" s="108">
        <f>SUM(C324:C325)</f>
        <v>512</v>
      </c>
    </row>
    <row r="324" ht="14.25" customHeight="1" spans="1:3">
      <c r="A324" s="472">
        <v>1011401</v>
      </c>
      <c r="B324" s="473" t="s">
        <v>478</v>
      </c>
      <c r="C324" s="108">
        <v>511</v>
      </c>
    </row>
    <row r="325" ht="14.25" customHeight="1" spans="1:3">
      <c r="A325" s="472">
        <v>1011420</v>
      </c>
      <c r="B325" s="473" t="s">
        <v>479</v>
      </c>
      <c r="C325" s="108">
        <v>1</v>
      </c>
    </row>
    <row r="326" ht="14.25" customHeight="1" spans="1:3">
      <c r="A326" s="472">
        <v>10115</v>
      </c>
      <c r="B326" s="473" t="s">
        <v>480</v>
      </c>
      <c r="C326" s="108">
        <f>SUM(C327:C328)</f>
        <v>0</v>
      </c>
    </row>
    <row r="327" ht="14.25" customHeight="1" spans="1:3">
      <c r="A327" s="472">
        <v>1011501</v>
      </c>
      <c r="B327" s="473" t="s">
        <v>481</v>
      </c>
      <c r="C327" s="108">
        <v>0</v>
      </c>
    </row>
    <row r="328" ht="14.25" customHeight="1" spans="1:3">
      <c r="A328" s="472">
        <v>1011520</v>
      </c>
      <c r="B328" s="473" t="s">
        <v>482</v>
      </c>
      <c r="C328" s="108">
        <v>0</v>
      </c>
    </row>
    <row r="329" ht="14.25" customHeight="1" spans="1:3">
      <c r="A329" s="472">
        <v>10116</v>
      </c>
      <c r="B329" s="473" t="s">
        <v>483</v>
      </c>
      <c r="C329" s="108">
        <f>SUM(C330:C331)</f>
        <v>0</v>
      </c>
    </row>
    <row r="330" ht="14.25" customHeight="1" spans="1:3">
      <c r="A330" s="472">
        <v>1011601</v>
      </c>
      <c r="B330" s="473" t="s">
        <v>484</v>
      </c>
      <c r="C330" s="108">
        <v>0</v>
      </c>
    </row>
    <row r="331" ht="14.25" customHeight="1" spans="1:3">
      <c r="A331" s="472">
        <v>1011620</v>
      </c>
      <c r="B331" s="473" t="s">
        <v>485</v>
      </c>
      <c r="C331" s="108">
        <v>0</v>
      </c>
    </row>
    <row r="332" ht="14.25" customHeight="1" spans="1:3">
      <c r="A332" s="472">
        <v>10117</v>
      </c>
      <c r="B332" s="473" t="s">
        <v>486</v>
      </c>
      <c r="C332" s="108">
        <f>SUM(C333,C337,C341:C342)</f>
        <v>0</v>
      </c>
    </row>
    <row r="333" ht="14.25" customHeight="1" spans="1:3">
      <c r="A333" s="472">
        <v>1011701</v>
      </c>
      <c r="B333" s="473" t="s">
        <v>487</v>
      </c>
      <c r="C333" s="108">
        <f>SUM(C334:C336)</f>
        <v>0</v>
      </c>
    </row>
    <row r="334" ht="14.25" customHeight="1" spans="1:3">
      <c r="A334" s="472">
        <v>101170101</v>
      </c>
      <c r="B334" s="472" t="s">
        <v>488</v>
      </c>
      <c r="C334" s="108">
        <v>0</v>
      </c>
    </row>
    <row r="335" ht="14.25" customHeight="1" spans="1:3">
      <c r="A335" s="472">
        <v>101170102</v>
      </c>
      <c r="B335" s="472" t="s">
        <v>489</v>
      </c>
      <c r="C335" s="108">
        <v>0</v>
      </c>
    </row>
    <row r="336" ht="14.25" customHeight="1" spans="1:3">
      <c r="A336" s="472">
        <v>101170103</v>
      </c>
      <c r="B336" s="472" t="s">
        <v>490</v>
      </c>
      <c r="C336" s="108">
        <v>0</v>
      </c>
    </row>
    <row r="337" ht="14.25" customHeight="1" spans="1:3">
      <c r="A337" s="472">
        <v>1011703</v>
      </c>
      <c r="B337" s="473" t="s">
        <v>491</v>
      </c>
      <c r="C337" s="108">
        <f>SUM(C338:C340)</f>
        <v>0</v>
      </c>
    </row>
    <row r="338" ht="14.25" customHeight="1" spans="1:3">
      <c r="A338" s="472">
        <v>101170301</v>
      </c>
      <c r="B338" s="472" t="s">
        <v>492</v>
      </c>
      <c r="C338" s="108">
        <v>0</v>
      </c>
    </row>
    <row r="339" ht="14.25" customHeight="1" spans="1:3">
      <c r="A339" s="472">
        <v>101170302</v>
      </c>
      <c r="B339" s="472" t="s">
        <v>493</v>
      </c>
      <c r="C339" s="108">
        <v>0</v>
      </c>
    </row>
    <row r="340" ht="14.25" customHeight="1" spans="1:3">
      <c r="A340" s="472">
        <v>101170303</v>
      </c>
      <c r="B340" s="472" t="s">
        <v>494</v>
      </c>
      <c r="C340" s="108">
        <v>0</v>
      </c>
    </row>
    <row r="341" ht="14.25" customHeight="1" spans="1:3">
      <c r="A341" s="472">
        <v>1011720</v>
      </c>
      <c r="B341" s="473" t="s">
        <v>495</v>
      </c>
      <c r="C341" s="108">
        <v>0</v>
      </c>
    </row>
    <row r="342" ht="14.25" customHeight="1" spans="1:3">
      <c r="A342" s="472">
        <v>1011721</v>
      </c>
      <c r="B342" s="473" t="s">
        <v>496</v>
      </c>
      <c r="C342" s="108">
        <v>0</v>
      </c>
    </row>
    <row r="343" ht="14.25" customHeight="1" spans="1:3">
      <c r="A343" s="472">
        <v>10118</v>
      </c>
      <c r="B343" s="473" t="s">
        <v>497</v>
      </c>
      <c r="C343" s="108">
        <f>SUM(C344:C346)</f>
        <v>57</v>
      </c>
    </row>
    <row r="344" ht="14.25" customHeight="1" spans="1:3">
      <c r="A344" s="472">
        <v>1011801</v>
      </c>
      <c r="B344" s="473" t="s">
        <v>498</v>
      </c>
      <c r="C344" s="108">
        <v>57</v>
      </c>
    </row>
    <row r="345" ht="14.25" customHeight="1" spans="1:3">
      <c r="A345" s="472">
        <v>1011802</v>
      </c>
      <c r="B345" s="473" t="s">
        <v>499</v>
      </c>
      <c r="C345" s="108">
        <v>0</v>
      </c>
    </row>
    <row r="346" ht="14.25" customHeight="1" spans="1:3">
      <c r="A346" s="472">
        <v>1011820</v>
      </c>
      <c r="B346" s="473" t="s">
        <v>500</v>
      </c>
      <c r="C346" s="108">
        <v>0</v>
      </c>
    </row>
    <row r="347" ht="14.25" customHeight="1" spans="1:3">
      <c r="A347" s="472">
        <v>10119</v>
      </c>
      <c r="B347" s="473" t="s">
        <v>501</v>
      </c>
      <c r="C347" s="108">
        <f>SUM(C348:C349)</f>
        <v>888</v>
      </c>
    </row>
    <row r="348" ht="14.25" customHeight="1" spans="1:3">
      <c r="A348" s="472">
        <v>1011901</v>
      </c>
      <c r="B348" s="473" t="s">
        <v>502</v>
      </c>
      <c r="C348" s="108">
        <v>868</v>
      </c>
    </row>
    <row r="349" ht="14.25" customHeight="1" spans="1:3">
      <c r="A349" s="472">
        <v>1011920</v>
      </c>
      <c r="B349" s="473" t="s">
        <v>503</v>
      </c>
      <c r="C349" s="108">
        <v>20</v>
      </c>
    </row>
    <row r="350" ht="14.25" customHeight="1" spans="1:3">
      <c r="A350" s="472">
        <v>10120</v>
      </c>
      <c r="B350" s="473" t="s">
        <v>504</v>
      </c>
      <c r="C350" s="108">
        <f>SUM(C351:C352)</f>
        <v>0</v>
      </c>
    </row>
    <row r="351" ht="14.25" customHeight="1" spans="1:3">
      <c r="A351" s="472">
        <v>1012001</v>
      </c>
      <c r="B351" s="473" t="s">
        <v>505</v>
      </c>
      <c r="C351" s="108">
        <v>0</v>
      </c>
    </row>
    <row r="352" ht="14.25" customHeight="1" spans="1:3">
      <c r="A352" s="472">
        <v>1012020</v>
      </c>
      <c r="B352" s="473" t="s">
        <v>506</v>
      </c>
      <c r="C352" s="108">
        <v>0</v>
      </c>
    </row>
    <row r="353" ht="14.25" customHeight="1" spans="1:3">
      <c r="A353" s="472">
        <v>10121</v>
      </c>
      <c r="B353" s="473" t="s">
        <v>507</v>
      </c>
      <c r="C353" s="108">
        <f>C354+C355</f>
        <v>22</v>
      </c>
    </row>
    <row r="354" ht="14.25" customHeight="1" spans="1:3">
      <c r="A354" s="472">
        <v>1012101</v>
      </c>
      <c r="B354" s="473" t="s">
        <v>508</v>
      </c>
      <c r="C354" s="108">
        <v>21</v>
      </c>
    </row>
    <row r="355" ht="14.25" customHeight="1" spans="1:3">
      <c r="A355" s="472">
        <v>1012120</v>
      </c>
      <c r="B355" s="473" t="s">
        <v>509</v>
      </c>
      <c r="C355" s="108">
        <v>1</v>
      </c>
    </row>
    <row r="356" ht="14.25" customHeight="1" spans="1:3">
      <c r="A356" s="472">
        <v>10199</v>
      </c>
      <c r="B356" s="473" t="s">
        <v>510</v>
      </c>
      <c r="C356" s="108">
        <v>36</v>
      </c>
    </row>
    <row r="357" ht="14.25" customHeight="1" spans="1:3">
      <c r="A357" s="472">
        <v>103</v>
      </c>
      <c r="B357" s="473" t="s">
        <v>511</v>
      </c>
      <c r="C357" s="108">
        <f>SUM(C358,C380,C595,C626,C645,C694,C697,C703)</f>
        <v>17151</v>
      </c>
    </row>
    <row r="358" ht="14.25" customHeight="1" spans="1:3">
      <c r="A358" s="472">
        <v>10302</v>
      </c>
      <c r="B358" s="473" t="s">
        <v>165</v>
      </c>
      <c r="C358" s="108">
        <f>SUM(C359,C366:C377)</f>
        <v>1789</v>
      </c>
    </row>
    <row r="359" ht="14.25" customHeight="1" spans="1:3">
      <c r="A359" s="472">
        <v>1030203</v>
      </c>
      <c r="B359" s="473" t="s">
        <v>512</v>
      </c>
      <c r="C359" s="108">
        <f>SUM(C360:C365)</f>
        <v>1091</v>
      </c>
    </row>
    <row r="360" ht="14.25" customHeight="1" spans="1:3">
      <c r="A360" s="472">
        <v>103020301</v>
      </c>
      <c r="B360" s="472" t="s">
        <v>513</v>
      </c>
      <c r="C360" s="108">
        <v>1091</v>
      </c>
    </row>
    <row r="361" ht="14.25" customHeight="1" spans="1:3">
      <c r="A361" s="472">
        <v>103020302</v>
      </c>
      <c r="B361" s="472" t="s">
        <v>514</v>
      </c>
      <c r="C361" s="108">
        <v>0</v>
      </c>
    </row>
    <row r="362" ht="14.25" customHeight="1" spans="1:3">
      <c r="A362" s="472">
        <v>103020303</v>
      </c>
      <c r="B362" s="472" t="s">
        <v>515</v>
      </c>
      <c r="C362" s="108">
        <v>0</v>
      </c>
    </row>
    <row r="363" ht="14.25" customHeight="1" spans="1:3">
      <c r="A363" s="472">
        <v>103020304</v>
      </c>
      <c r="B363" s="472" t="s">
        <v>516</v>
      </c>
      <c r="C363" s="108">
        <v>0</v>
      </c>
    </row>
    <row r="364" ht="14.25" customHeight="1" spans="1:3">
      <c r="A364" s="472">
        <v>103020305</v>
      </c>
      <c r="B364" s="472" t="s">
        <v>517</v>
      </c>
      <c r="C364" s="108">
        <v>0</v>
      </c>
    </row>
    <row r="365" ht="14.25" customHeight="1" spans="1:3">
      <c r="A365" s="472">
        <v>103020399</v>
      </c>
      <c r="B365" s="472" t="s">
        <v>518</v>
      </c>
      <c r="C365" s="108">
        <v>0</v>
      </c>
    </row>
    <row r="366" ht="14.25" customHeight="1" spans="1:3">
      <c r="A366" s="472">
        <v>1030205</v>
      </c>
      <c r="B366" s="473" t="s">
        <v>519</v>
      </c>
      <c r="C366" s="108">
        <v>0</v>
      </c>
    </row>
    <row r="367" ht="14.25" customHeight="1" spans="1:3">
      <c r="A367" s="472">
        <v>1030210</v>
      </c>
      <c r="B367" s="473" t="s">
        <v>520</v>
      </c>
      <c r="C367" s="108">
        <v>0</v>
      </c>
    </row>
    <row r="368" ht="14.25" customHeight="1" spans="1:3">
      <c r="A368" s="472">
        <v>1030212</v>
      </c>
      <c r="B368" s="473" t="s">
        <v>521</v>
      </c>
      <c r="C368" s="108">
        <v>0</v>
      </c>
    </row>
    <row r="369" ht="14.25" customHeight="1" spans="1:3">
      <c r="A369" s="472">
        <v>1030216</v>
      </c>
      <c r="B369" s="473" t="s">
        <v>522</v>
      </c>
      <c r="C369" s="108">
        <v>582</v>
      </c>
    </row>
    <row r="370" ht="14.25" customHeight="1" spans="1:3">
      <c r="A370" s="472">
        <v>1030217</v>
      </c>
      <c r="B370" s="473" t="s">
        <v>523</v>
      </c>
      <c r="C370" s="108">
        <v>0</v>
      </c>
    </row>
    <row r="371" ht="14.25" customHeight="1" spans="1:3">
      <c r="A371" s="472">
        <v>1030218</v>
      </c>
      <c r="B371" s="473" t="s">
        <v>524</v>
      </c>
      <c r="C371" s="108">
        <v>71</v>
      </c>
    </row>
    <row r="372" ht="14.25" customHeight="1" spans="1:3">
      <c r="A372" s="472">
        <v>1030219</v>
      </c>
      <c r="B372" s="473" t="s">
        <v>525</v>
      </c>
      <c r="C372" s="108">
        <v>0</v>
      </c>
    </row>
    <row r="373" ht="14.25" customHeight="1" spans="1:3">
      <c r="A373" s="472">
        <v>1030220</v>
      </c>
      <c r="B373" s="473" t="s">
        <v>526</v>
      </c>
      <c r="C373" s="108">
        <v>0</v>
      </c>
    </row>
    <row r="374" ht="14.25" customHeight="1" spans="1:3">
      <c r="A374" s="472">
        <v>1030222</v>
      </c>
      <c r="B374" s="473" t="s">
        <v>527</v>
      </c>
      <c r="C374" s="108">
        <v>28</v>
      </c>
    </row>
    <row r="375" ht="14.25" customHeight="1" spans="1:3">
      <c r="A375" s="472">
        <v>1030223</v>
      </c>
      <c r="B375" s="473" t="s">
        <v>528</v>
      </c>
      <c r="C375" s="108">
        <v>0</v>
      </c>
    </row>
    <row r="376" ht="14.25" customHeight="1" spans="1:3">
      <c r="A376" s="472">
        <v>1030224</v>
      </c>
      <c r="B376" s="473" t="s">
        <v>529</v>
      </c>
      <c r="C376" s="108">
        <v>0</v>
      </c>
    </row>
    <row r="377" ht="14.25" customHeight="1" spans="1:3">
      <c r="A377" s="472">
        <v>1030299</v>
      </c>
      <c r="B377" s="473" t="s">
        <v>530</v>
      </c>
      <c r="C377" s="108">
        <f>C378+C379</f>
        <v>17</v>
      </c>
    </row>
    <row r="378" ht="14.25" customHeight="1" spans="1:3">
      <c r="A378" s="472">
        <v>103029901</v>
      </c>
      <c r="B378" s="472" t="s">
        <v>531</v>
      </c>
      <c r="C378" s="108">
        <v>17</v>
      </c>
    </row>
    <row r="379" ht="14.25" customHeight="1" spans="1:3">
      <c r="A379" s="472">
        <v>103029999</v>
      </c>
      <c r="B379" s="472" t="s">
        <v>532</v>
      </c>
      <c r="C379" s="108">
        <v>0</v>
      </c>
    </row>
    <row r="380" ht="14.25" customHeight="1" spans="1:3">
      <c r="A380" s="472">
        <v>10304</v>
      </c>
      <c r="B380" s="473" t="s">
        <v>166</v>
      </c>
      <c r="C380" s="108">
        <f>C381+C398+C402+C405+C410+C412+C415+C417+C419+C422+C425+C428+C430+C441+C444+C446+C448+C450+C452+C454+C457+C462+C464+C469+C471+C475+C477+C480+C486+C492+C498+C501+C504+C507+C509+C512+C519+C524+C532+C534+C538+C547+C551+C555+C559+C564+C568+C572+C574+C577+C579+C581+C585+C588+C590+C593</f>
        <v>4519</v>
      </c>
    </row>
    <row r="381" ht="14.25" customHeight="1" spans="1:3">
      <c r="A381" s="472">
        <v>1030401</v>
      </c>
      <c r="B381" s="473" t="s">
        <v>533</v>
      </c>
      <c r="C381" s="108">
        <f>SUM(C382:C397)</f>
        <v>95</v>
      </c>
    </row>
    <row r="382" ht="14.25" customHeight="1" spans="1:3">
      <c r="A382" s="472">
        <v>103040101</v>
      </c>
      <c r="B382" s="472" t="s">
        <v>534</v>
      </c>
      <c r="C382" s="108">
        <v>0</v>
      </c>
    </row>
    <row r="383" ht="14.25" customHeight="1" spans="1:3">
      <c r="A383" s="472">
        <v>103040102</v>
      </c>
      <c r="B383" s="472" t="s">
        <v>535</v>
      </c>
      <c r="C383" s="108">
        <v>0</v>
      </c>
    </row>
    <row r="384" ht="14.25" customHeight="1" spans="1:3">
      <c r="A384" s="472">
        <v>103040103</v>
      </c>
      <c r="B384" s="472" t="s">
        <v>536</v>
      </c>
      <c r="C384" s="108">
        <v>0</v>
      </c>
    </row>
    <row r="385" ht="14.25" customHeight="1" spans="1:3">
      <c r="A385" s="472">
        <v>103040104</v>
      </c>
      <c r="B385" s="472" t="s">
        <v>537</v>
      </c>
      <c r="C385" s="108">
        <v>0</v>
      </c>
    </row>
    <row r="386" ht="14.25" customHeight="1" spans="1:3">
      <c r="A386" s="472">
        <v>103040109</v>
      </c>
      <c r="B386" s="472" t="s">
        <v>538</v>
      </c>
      <c r="C386" s="108">
        <v>0</v>
      </c>
    </row>
    <row r="387" ht="14.25" customHeight="1" spans="1:3">
      <c r="A387" s="472">
        <v>103040110</v>
      </c>
      <c r="B387" s="472" t="s">
        <v>539</v>
      </c>
      <c r="C387" s="108">
        <v>2</v>
      </c>
    </row>
    <row r="388" ht="14.25" customHeight="1" spans="1:3">
      <c r="A388" s="472">
        <v>103040111</v>
      </c>
      <c r="B388" s="472" t="s">
        <v>540</v>
      </c>
      <c r="C388" s="108">
        <v>26</v>
      </c>
    </row>
    <row r="389" ht="14.25" customHeight="1" spans="1:3">
      <c r="A389" s="472">
        <v>103040112</v>
      </c>
      <c r="B389" s="472" t="s">
        <v>541</v>
      </c>
      <c r="C389" s="108">
        <v>0</v>
      </c>
    </row>
    <row r="390" ht="14.25" customHeight="1" spans="1:3">
      <c r="A390" s="472">
        <v>103040113</v>
      </c>
      <c r="B390" s="472" t="s">
        <v>542</v>
      </c>
      <c r="C390" s="108">
        <v>0</v>
      </c>
    </row>
    <row r="391" ht="14.25" customHeight="1" spans="1:3">
      <c r="A391" s="472">
        <v>103040116</v>
      </c>
      <c r="B391" s="472" t="s">
        <v>543</v>
      </c>
      <c r="C391" s="108">
        <v>0</v>
      </c>
    </row>
    <row r="392" ht="14.25" customHeight="1" spans="1:3">
      <c r="A392" s="472">
        <v>103040117</v>
      </c>
      <c r="B392" s="472" t="s">
        <v>544</v>
      </c>
      <c r="C392" s="108">
        <v>0</v>
      </c>
    </row>
    <row r="393" ht="14.25" customHeight="1" spans="1:3">
      <c r="A393" s="472">
        <v>103040120</v>
      </c>
      <c r="B393" s="472" t="s">
        <v>545</v>
      </c>
      <c r="C393" s="108">
        <v>0</v>
      </c>
    </row>
    <row r="394" ht="14.25" customHeight="1" spans="1:3">
      <c r="A394" s="472">
        <v>103040121</v>
      </c>
      <c r="B394" s="472" t="s">
        <v>546</v>
      </c>
      <c r="C394" s="108">
        <v>0</v>
      </c>
    </row>
    <row r="395" ht="14.25" customHeight="1" spans="1:3">
      <c r="A395" s="472">
        <v>103040122</v>
      </c>
      <c r="B395" s="472" t="s">
        <v>547</v>
      </c>
      <c r="C395" s="108">
        <v>0</v>
      </c>
    </row>
    <row r="396" ht="14.25" customHeight="1" spans="1:3">
      <c r="A396" s="472">
        <v>103040123</v>
      </c>
      <c r="B396" s="472" t="s">
        <v>548</v>
      </c>
      <c r="C396" s="108">
        <v>0</v>
      </c>
    </row>
    <row r="397" ht="14.25" customHeight="1" spans="1:3">
      <c r="A397" s="472">
        <v>103040150</v>
      </c>
      <c r="B397" s="472" t="s">
        <v>549</v>
      </c>
      <c r="C397" s="108">
        <v>67</v>
      </c>
    </row>
    <row r="398" ht="14.25" customHeight="1" spans="1:3">
      <c r="A398" s="472">
        <v>1030402</v>
      </c>
      <c r="B398" s="473" t="s">
        <v>550</v>
      </c>
      <c r="C398" s="108">
        <f>SUM(C399:C401)</f>
        <v>0</v>
      </c>
    </row>
    <row r="399" ht="14.25" customHeight="1" spans="1:3">
      <c r="A399" s="472">
        <v>103040201</v>
      </c>
      <c r="B399" s="472" t="s">
        <v>551</v>
      </c>
      <c r="C399" s="108">
        <v>0</v>
      </c>
    </row>
    <row r="400" ht="14.25" customHeight="1" spans="1:3">
      <c r="A400" s="472">
        <v>103040202</v>
      </c>
      <c r="B400" s="472" t="s">
        <v>552</v>
      </c>
      <c r="C400" s="108">
        <v>0</v>
      </c>
    </row>
    <row r="401" ht="14.25" customHeight="1" spans="1:3">
      <c r="A401" s="472">
        <v>103040250</v>
      </c>
      <c r="B401" s="472" t="s">
        <v>553</v>
      </c>
      <c r="C401" s="108">
        <v>0</v>
      </c>
    </row>
    <row r="402" ht="14.25" customHeight="1" spans="1:3">
      <c r="A402" s="472">
        <v>1030403</v>
      </c>
      <c r="B402" s="473" t="s">
        <v>554</v>
      </c>
      <c r="C402" s="108">
        <f>SUM(C403:C404)</f>
        <v>0</v>
      </c>
    </row>
    <row r="403" ht="14.25" customHeight="1" spans="1:3">
      <c r="A403" s="472">
        <v>103040305</v>
      </c>
      <c r="B403" s="472" t="s">
        <v>555</v>
      </c>
      <c r="C403" s="108">
        <v>0</v>
      </c>
    </row>
    <row r="404" ht="14.25" customHeight="1" spans="1:3">
      <c r="A404" s="472">
        <v>103040350</v>
      </c>
      <c r="B404" s="472" t="s">
        <v>556</v>
      </c>
      <c r="C404" s="108">
        <v>0</v>
      </c>
    </row>
    <row r="405" ht="14.25" customHeight="1" spans="1:3">
      <c r="A405" s="472">
        <v>1030404</v>
      </c>
      <c r="B405" s="473" t="s">
        <v>557</v>
      </c>
      <c r="C405" s="108">
        <f>SUM(C406:C409)</f>
        <v>0</v>
      </c>
    </row>
    <row r="406" ht="14.25" customHeight="1" spans="1:3">
      <c r="A406" s="472">
        <v>103040402</v>
      </c>
      <c r="B406" s="472" t="s">
        <v>558</v>
      </c>
      <c r="C406" s="108">
        <v>0</v>
      </c>
    </row>
    <row r="407" ht="14.25" customHeight="1" spans="1:3">
      <c r="A407" s="472">
        <v>103040403</v>
      </c>
      <c r="B407" s="472" t="s">
        <v>559</v>
      </c>
      <c r="C407" s="108">
        <v>0</v>
      </c>
    </row>
    <row r="408" ht="14.25" customHeight="1" spans="1:3">
      <c r="A408" s="472">
        <v>103040404</v>
      </c>
      <c r="B408" s="472" t="s">
        <v>560</v>
      </c>
      <c r="C408" s="108">
        <v>0</v>
      </c>
    </row>
    <row r="409" ht="14.25" customHeight="1" spans="1:3">
      <c r="A409" s="472">
        <v>103040450</v>
      </c>
      <c r="B409" s="472" t="s">
        <v>561</v>
      </c>
      <c r="C409" s="108">
        <v>0</v>
      </c>
    </row>
    <row r="410" ht="14.25" customHeight="1" spans="1:3">
      <c r="A410" s="472">
        <v>1030406</v>
      </c>
      <c r="B410" s="473" t="s">
        <v>562</v>
      </c>
      <c r="C410" s="108">
        <f>C411</f>
        <v>0</v>
      </c>
    </row>
    <row r="411" ht="14.25" customHeight="1" spans="1:3">
      <c r="A411" s="472">
        <v>103040650</v>
      </c>
      <c r="B411" s="472" t="s">
        <v>563</v>
      </c>
      <c r="C411" s="108">
        <v>0</v>
      </c>
    </row>
    <row r="412" ht="14.25" customHeight="1" spans="1:3">
      <c r="A412" s="472">
        <v>1030407</v>
      </c>
      <c r="B412" s="473" t="s">
        <v>564</v>
      </c>
      <c r="C412" s="108">
        <f>SUM(C413:C414)</f>
        <v>0</v>
      </c>
    </row>
    <row r="413" ht="14.25" customHeight="1" spans="1:3">
      <c r="A413" s="472">
        <v>103040702</v>
      </c>
      <c r="B413" s="472" t="s">
        <v>565</v>
      </c>
      <c r="C413" s="108">
        <v>0</v>
      </c>
    </row>
    <row r="414" ht="14.25" customHeight="1" spans="1:3">
      <c r="A414" s="472">
        <v>103040750</v>
      </c>
      <c r="B414" s="472" t="s">
        <v>566</v>
      </c>
      <c r="C414" s="108">
        <v>0</v>
      </c>
    </row>
    <row r="415" ht="14.25" customHeight="1" spans="1:3">
      <c r="A415" s="472">
        <v>1030408</v>
      </c>
      <c r="B415" s="473" t="s">
        <v>567</v>
      </c>
      <c r="C415" s="108">
        <f>C416</f>
        <v>0</v>
      </c>
    </row>
    <row r="416" ht="14.25" customHeight="1" spans="1:3">
      <c r="A416" s="472">
        <v>103040850</v>
      </c>
      <c r="B416" s="472" t="s">
        <v>568</v>
      </c>
      <c r="C416" s="108">
        <v>0</v>
      </c>
    </row>
    <row r="417" ht="14.25" customHeight="1" spans="1:3">
      <c r="A417" s="472">
        <v>1030409</v>
      </c>
      <c r="B417" s="473" t="s">
        <v>569</v>
      </c>
      <c r="C417" s="108">
        <f>C418</f>
        <v>0</v>
      </c>
    </row>
    <row r="418" ht="14.25" customHeight="1" spans="1:3">
      <c r="A418" s="472">
        <v>103040950</v>
      </c>
      <c r="B418" s="472" t="s">
        <v>570</v>
      </c>
      <c r="C418" s="108">
        <v>0</v>
      </c>
    </row>
    <row r="419" ht="14.25" customHeight="1" spans="1:3">
      <c r="A419" s="472">
        <v>1030410</v>
      </c>
      <c r="B419" s="473" t="s">
        <v>571</v>
      </c>
      <c r="C419" s="108">
        <f>SUM(C420:C421)</f>
        <v>0</v>
      </c>
    </row>
    <row r="420" ht="14.25" customHeight="1" spans="1:3">
      <c r="A420" s="472">
        <v>103041001</v>
      </c>
      <c r="B420" s="472" t="s">
        <v>565</v>
      </c>
      <c r="C420" s="108">
        <v>0</v>
      </c>
    </row>
    <row r="421" ht="14.25" customHeight="1" spans="1:3">
      <c r="A421" s="472">
        <v>103041050</v>
      </c>
      <c r="B421" s="472" t="s">
        <v>572</v>
      </c>
      <c r="C421" s="108">
        <v>0</v>
      </c>
    </row>
    <row r="422" ht="14.25" customHeight="1" spans="1:3">
      <c r="A422" s="472">
        <v>1030413</v>
      </c>
      <c r="B422" s="473" t="s">
        <v>573</v>
      </c>
      <c r="C422" s="108">
        <f>SUM(C423:C424)</f>
        <v>0</v>
      </c>
    </row>
    <row r="423" ht="14.25" customHeight="1" spans="1:3">
      <c r="A423" s="472">
        <v>103041303</v>
      </c>
      <c r="B423" s="472" t="s">
        <v>574</v>
      </c>
      <c r="C423" s="108">
        <v>0</v>
      </c>
    </row>
    <row r="424" ht="14.25" customHeight="1" spans="1:3">
      <c r="A424" s="472">
        <v>103041350</v>
      </c>
      <c r="B424" s="472" t="s">
        <v>575</v>
      </c>
      <c r="C424" s="108">
        <v>0</v>
      </c>
    </row>
    <row r="425" ht="14.25" customHeight="1" spans="1:3">
      <c r="A425" s="472">
        <v>1030414</v>
      </c>
      <c r="B425" s="473" t="s">
        <v>576</v>
      </c>
      <c r="C425" s="108">
        <f>SUM(C426:C427)</f>
        <v>0</v>
      </c>
    </row>
    <row r="426" ht="14.25" customHeight="1" spans="1:3">
      <c r="A426" s="472">
        <v>103041403</v>
      </c>
      <c r="B426" s="472" t="s">
        <v>577</v>
      </c>
      <c r="C426" s="108">
        <v>0</v>
      </c>
    </row>
    <row r="427" ht="14.25" customHeight="1" spans="1:3">
      <c r="A427" s="472">
        <v>103041450</v>
      </c>
      <c r="B427" s="472" t="s">
        <v>578</v>
      </c>
      <c r="C427" s="108">
        <v>0</v>
      </c>
    </row>
    <row r="428" ht="14.25" customHeight="1" spans="1:3">
      <c r="A428" s="472">
        <v>1030415</v>
      </c>
      <c r="B428" s="473" t="s">
        <v>579</v>
      </c>
      <c r="C428" s="108">
        <f>C429</f>
        <v>0</v>
      </c>
    </row>
    <row r="429" ht="14.25" customHeight="1" spans="1:3">
      <c r="A429" s="472">
        <v>103041550</v>
      </c>
      <c r="B429" s="472" t="s">
        <v>580</v>
      </c>
      <c r="C429" s="108">
        <v>0</v>
      </c>
    </row>
    <row r="430" ht="14.25" customHeight="1" spans="1:3">
      <c r="A430" s="472">
        <v>1030416</v>
      </c>
      <c r="B430" s="473" t="s">
        <v>581</v>
      </c>
      <c r="C430" s="108">
        <f>SUM(C431:C440)</f>
        <v>0</v>
      </c>
    </row>
    <row r="431" ht="14.25" customHeight="1" spans="1:3">
      <c r="A431" s="472">
        <v>103041601</v>
      </c>
      <c r="B431" s="472" t="s">
        <v>582</v>
      </c>
      <c r="C431" s="108">
        <v>0</v>
      </c>
    </row>
    <row r="432" ht="14.25" customHeight="1" spans="1:3">
      <c r="A432" s="472">
        <v>103041602</v>
      </c>
      <c r="B432" s="472" t="s">
        <v>583</v>
      </c>
      <c r="C432" s="108">
        <v>0</v>
      </c>
    </row>
    <row r="433" ht="14.25" customHeight="1" spans="1:3">
      <c r="A433" s="472">
        <v>103041603</v>
      </c>
      <c r="B433" s="472" t="s">
        <v>584</v>
      </c>
      <c r="C433" s="108">
        <v>0</v>
      </c>
    </row>
    <row r="434" ht="14.25" customHeight="1" spans="1:3">
      <c r="A434" s="472">
        <v>103041604</v>
      </c>
      <c r="B434" s="472" t="s">
        <v>585</v>
      </c>
      <c r="C434" s="108">
        <v>0</v>
      </c>
    </row>
    <row r="435" ht="14.25" customHeight="1" spans="1:3">
      <c r="A435" s="472">
        <v>103041605</v>
      </c>
      <c r="B435" s="472" t="s">
        <v>586</v>
      </c>
      <c r="C435" s="108">
        <v>0</v>
      </c>
    </row>
    <row r="436" ht="14.25" customHeight="1" spans="1:3">
      <c r="A436" s="472">
        <v>103041607</v>
      </c>
      <c r="B436" s="472" t="s">
        <v>587</v>
      </c>
      <c r="C436" s="108">
        <v>0</v>
      </c>
    </row>
    <row r="437" ht="14.25" customHeight="1" spans="1:3">
      <c r="A437" s="472">
        <v>103041608</v>
      </c>
      <c r="B437" s="472" t="s">
        <v>565</v>
      </c>
      <c r="C437" s="108">
        <v>0</v>
      </c>
    </row>
    <row r="438" ht="14.25" customHeight="1" spans="1:3">
      <c r="A438" s="472">
        <v>103041616</v>
      </c>
      <c r="B438" s="472" t="s">
        <v>588</v>
      </c>
      <c r="C438" s="108">
        <v>0</v>
      </c>
    </row>
    <row r="439" ht="14.25" customHeight="1" spans="1:3">
      <c r="A439" s="472">
        <v>103041617</v>
      </c>
      <c r="B439" s="472" t="s">
        <v>589</v>
      </c>
      <c r="C439" s="108">
        <v>0</v>
      </c>
    </row>
    <row r="440" ht="14.25" customHeight="1" spans="1:3">
      <c r="A440" s="472">
        <v>103041650</v>
      </c>
      <c r="B440" s="472" t="s">
        <v>590</v>
      </c>
      <c r="C440" s="108">
        <v>0</v>
      </c>
    </row>
    <row r="441" ht="14.25" customHeight="1" spans="1:3">
      <c r="A441" s="472">
        <v>1030417</v>
      </c>
      <c r="B441" s="473" t="s">
        <v>591</v>
      </c>
      <c r="C441" s="108">
        <f>SUM(C442:C443)</f>
        <v>0</v>
      </c>
    </row>
    <row r="442" ht="14.25" customHeight="1" spans="1:3">
      <c r="A442" s="472">
        <v>103041704</v>
      </c>
      <c r="B442" s="472" t="s">
        <v>565</v>
      </c>
      <c r="C442" s="108">
        <v>0</v>
      </c>
    </row>
    <row r="443" ht="14.25" customHeight="1" spans="1:3">
      <c r="A443" s="472">
        <v>103041750</v>
      </c>
      <c r="B443" s="472" t="s">
        <v>592</v>
      </c>
      <c r="C443" s="108">
        <v>0</v>
      </c>
    </row>
    <row r="444" ht="14.25" customHeight="1" spans="1:3">
      <c r="A444" s="472">
        <v>1030418</v>
      </c>
      <c r="B444" s="473" t="s">
        <v>593</v>
      </c>
      <c r="C444" s="108">
        <f t="shared" ref="C444:C448" si="0">C445</f>
        <v>0</v>
      </c>
    </row>
    <row r="445" ht="14.25" customHeight="1" spans="1:3">
      <c r="A445" s="472">
        <v>103041850</v>
      </c>
      <c r="B445" s="472" t="s">
        <v>594</v>
      </c>
      <c r="C445" s="108">
        <v>0</v>
      </c>
    </row>
    <row r="446" ht="14.25" customHeight="1" spans="1:3">
      <c r="A446" s="472">
        <v>1030419</v>
      </c>
      <c r="B446" s="473" t="s">
        <v>595</v>
      </c>
      <c r="C446" s="108">
        <f>C447</f>
        <v>0</v>
      </c>
    </row>
    <row r="447" ht="14.25" customHeight="1" spans="1:3">
      <c r="A447" s="472">
        <v>103041950</v>
      </c>
      <c r="B447" s="472" t="s">
        <v>596</v>
      </c>
      <c r="C447" s="108">
        <v>0</v>
      </c>
    </row>
    <row r="448" ht="14.25" customHeight="1" spans="1:3">
      <c r="A448" s="472">
        <v>1030420</v>
      </c>
      <c r="B448" s="473" t="s">
        <v>597</v>
      </c>
      <c r="C448" s="108">
        <f>C449</f>
        <v>0</v>
      </c>
    </row>
    <row r="449" ht="14.25" customHeight="1" spans="1:3">
      <c r="A449" s="472">
        <v>103042050</v>
      </c>
      <c r="B449" s="472" t="s">
        <v>598</v>
      </c>
      <c r="C449" s="108">
        <v>0</v>
      </c>
    </row>
    <row r="450" ht="14.25" customHeight="1" spans="1:3">
      <c r="A450" s="472">
        <v>1030422</v>
      </c>
      <c r="B450" s="473" t="s">
        <v>599</v>
      </c>
      <c r="C450" s="108">
        <f>C451</f>
        <v>0</v>
      </c>
    </row>
    <row r="451" ht="14.25" customHeight="1" spans="1:3">
      <c r="A451" s="472">
        <v>103042250</v>
      </c>
      <c r="B451" s="472" t="s">
        <v>600</v>
      </c>
      <c r="C451" s="108">
        <v>0</v>
      </c>
    </row>
    <row r="452" ht="14.25" customHeight="1" spans="1:3">
      <c r="A452" s="472">
        <v>1030423</v>
      </c>
      <c r="B452" s="473" t="s">
        <v>601</v>
      </c>
      <c r="C452" s="108">
        <f>C453</f>
        <v>0</v>
      </c>
    </row>
    <row r="453" ht="14.25" customHeight="1" spans="1:3">
      <c r="A453" s="472">
        <v>103042350</v>
      </c>
      <c r="B453" s="472" t="s">
        <v>602</v>
      </c>
      <c r="C453" s="108">
        <v>0</v>
      </c>
    </row>
    <row r="454" ht="14.25" customHeight="1" spans="1:3">
      <c r="A454" s="472">
        <v>1030424</v>
      </c>
      <c r="B454" s="473" t="s">
        <v>603</v>
      </c>
      <c r="C454" s="108">
        <f>SUM(C455:C456)</f>
        <v>1373</v>
      </c>
    </row>
    <row r="455" ht="14.25" customHeight="1" spans="1:3">
      <c r="A455" s="472">
        <v>103042401</v>
      </c>
      <c r="B455" s="472" t="s">
        <v>604</v>
      </c>
      <c r="C455" s="108">
        <v>1373</v>
      </c>
    </row>
    <row r="456" ht="14.25" customHeight="1" spans="1:3">
      <c r="A456" s="472">
        <v>103042450</v>
      </c>
      <c r="B456" s="472" t="s">
        <v>605</v>
      </c>
      <c r="C456" s="108">
        <v>0</v>
      </c>
    </row>
    <row r="457" ht="14.25" customHeight="1" spans="1:3">
      <c r="A457" s="472">
        <v>1030425</v>
      </c>
      <c r="B457" s="473" t="s">
        <v>606</v>
      </c>
      <c r="C457" s="108">
        <f>SUM(C458:C461)</f>
        <v>0</v>
      </c>
    </row>
    <row r="458" ht="14.25" customHeight="1" spans="1:3">
      <c r="A458" s="472">
        <v>103042502</v>
      </c>
      <c r="B458" s="472" t="s">
        <v>607</v>
      </c>
      <c r="C458" s="108">
        <v>0</v>
      </c>
    </row>
    <row r="459" ht="14.25" customHeight="1" spans="1:3">
      <c r="A459" s="472">
        <v>103042507</v>
      </c>
      <c r="B459" s="472" t="s">
        <v>608</v>
      </c>
      <c r="C459" s="108">
        <v>0</v>
      </c>
    </row>
    <row r="460" ht="14.25" customHeight="1" spans="1:3">
      <c r="A460" s="472">
        <v>103042508</v>
      </c>
      <c r="B460" s="472" t="s">
        <v>609</v>
      </c>
      <c r="C460" s="108">
        <v>0</v>
      </c>
    </row>
    <row r="461" ht="14.25" customHeight="1" spans="1:3">
      <c r="A461" s="472">
        <v>103042550</v>
      </c>
      <c r="B461" s="472" t="s">
        <v>610</v>
      </c>
      <c r="C461" s="108">
        <v>0</v>
      </c>
    </row>
    <row r="462" ht="14.25" customHeight="1" spans="1:3">
      <c r="A462" s="472">
        <v>1030426</v>
      </c>
      <c r="B462" s="473" t="s">
        <v>611</v>
      </c>
      <c r="C462" s="108">
        <f>C463</f>
        <v>0</v>
      </c>
    </row>
    <row r="463" ht="14.25" customHeight="1" spans="1:3">
      <c r="A463" s="472">
        <v>103042650</v>
      </c>
      <c r="B463" s="472" t="s">
        <v>612</v>
      </c>
      <c r="C463" s="108">
        <v>0</v>
      </c>
    </row>
    <row r="464" ht="14.25" customHeight="1" spans="1:3">
      <c r="A464" s="472">
        <v>1030427</v>
      </c>
      <c r="B464" s="473" t="s">
        <v>613</v>
      </c>
      <c r="C464" s="108">
        <f>SUM(C465:C468)</f>
        <v>0</v>
      </c>
    </row>
    <row r="465" ht="14.25" customHeight="1" spans="1:3">
      <c r="A465" s="472">
        <v>103042707</v>
      </c>
      <c r="B465" s="472" t="s">
        <v>614</v>
      </c>
      <c r="C465" s="108">
        <v>0</v>
      </c>
    </row>
    <row r="466" ht="14.25" customHeight="1" spans="1:3">
      <c r="A466" s="472">
        <v>103042750</v>
      </c>
      <c r="B466" s="472" t="s">
        <v>615</v>
      </c>
      <c r="C466" s="108">
        <v>0</v>
      </c>
    </row>
    <row r="467" ht="14.25" customHeight="1" spans="1:3">
      <c r="A467" s="472">
        <v>103042751</v>
      </c>
      <c r="B467" s="472" t="s">
        <v>616</v>
      </c>
      <c r="C467" s="108">
        <v>0</v>
      </c>
    </row>
    <row r="468" ht="14.25" customHeight="1" spans="1:3">
      <c r="A468" s="472">
        <v>103042752</v>
      </c>
      <c r="B468" s="472" t="s">
        <v>617</v>
      </c>
      <c r="C468" s="108">
        <v>0</v>
      </c>
    </row>
    <row r="469" ht="14.25" customHeight="1" spans="1:3">
      <c r="A469" s="472">
        <v>1030428</v>
      </c>
      <c r="B469" s="473" t="s">
        <v>576</v>
      </c>
      <c r="C469" s="108">
        <f>C470</f>
        <v>0</v>
      </c>
    </row>
    <row r="470" ht="14.25" customHeight="1" spans="1:3">
      <c r="A470" s="472">
        <v>103042850</v>
      </c>
      <c r="B470" s="472" t="s">
        <v>618</v>
      </c>
      <c r="C470" s="108">
        <v>0</v>
      </c>
    </row>
    <row r="471" ht="14.25" customHeight="1" spans="1:3">
      <c r="A471" s="472">
        <v>1030429</v>
      </c>
      <c r="B471" s="473" t="s">
        <v>619</v>
      </c>
      <c r="C471" s="108">
        <f>SUM(C472:C474)</f>
        <v>0</v>
      </c>
    </row>
    <row r="472" ht="14.25" customHeight="1" spans="1:3">
      <c r="A472" s="472">
        <v>103042907</v>
      </c>
      <c r="B472" s="472" t="s">
        <v>620</v>
      </c>
      <c r="C472" s="108">
        <v>0</v>
      </c>
    </row>
    <row r="473" ht="14.25" customHeight="1" spans="1:3">
      <c r="A473" s="472">
        <v>103042908</v>
      </c>
      <c r="B473" s="472" t="s">
        <v>621</v>
      </c>
      <c r="C473" s="108">
        <v>0</v>
      </c>
    </row>
    <row r="474" ht="14.25" customHeight="1" spans="1:3">
      <c r="A474" s="472">
        <v>103042950</v>
      </c>
      <c r="B474" s="472" t="s">
        <v>622</v>
      </c>
      <c r="C474" s="108">
        <v>0</v>
      </c>
    </row>
    <row r="475" ht="14.25" customHeight="1" spans="1:3">
      <c r="A475" s="472">
        <v>1030430</v>
      </c>
      <c r="B475" s="473" t="s">
        <v>623</v>
      </c>
      <c r="C475" s="108">
        <f>C476</f>
        <v>0</v>
      </c>
    </row>
    <row r="476" ht="14.25" customHeight="1" spans="1:3">
      <c r="A476" s="472">
        <v>103043050</v>
      </c>
      <c r="B476" s="472" t="s">
        <v>624</v>
      </c>
      <c r="C476" s="108">
        <v>0</v>
      </c>
    </row>
    <row r="477" ht="14.25" customHeight="1" spans="1:3">
      <c r="A477" s="472">
        <v>1030431</v>
      </c>
      <c r="B477" s="473" t="s">
        <v>625</v>
      </c>
      <c r="C477" s="108">
        <f>SUM(C478:C479)</f>
        <v>0</v>
      </c>
    </row>
    <row r="478" ht="14.25" customHeight="1" spans="1:3">
      <c r="A478" s="472">
        <v>103043101</v>
      </c>
      <c r="B478" s="472" t="s">
        <v>626</v>
      </c>
      <c r="C478" s="108">
        <v>0</v>
      </c>
    </row>
    <row r="479" ht="14.25" customHeight="1" spans="1:3">
      <c r="A479" s="472">
        <v>103043150</v>
      </c>
      <c r="B479" s="472" t="s">
        <v>627</v>
      </c>
      <c r="C479" s="108">
        <v>0</v>
      </c>
    </row>
    <row r="480" ht="14.25" customHeight="1" spans="1:3">
      <c r="A480" s="472">
        <v>1030432</v>
      </c>
      <c r="B480" s="473" t="s">
        <v>628</v>
      </c>
      <c r="C480" s="108">
        <f>SUM(C481:C485)</f>
        <v>2812</v>
      </c>
    </row>
    <row r="481" ht="14.25" customHeight="1" spans="1:3">
      <c r="A481" s="472">
        <v>103043204</v>
      </c>
      <c r="B481" s="472" t="s">
        <v>629</v>
      </c>
      <c r="C481" s="108">
        <v>0</v>
      </c>
    </row>
    <row r="482" ht="14.25" customHeight="1" spans="1:3">
      <c r="A482" s="472">
        <v>103043205</v>
      </c>
      <c r="B482" s="472" t="s">
        <v>630</v>
      </c>
      <c r="C482" s="108">
        <v>2699</v>
      </c>
    </row>
    <row r="483" ht="14.25" customHeight="1" spans="1:3">
      <c r="A483" s="472">
        <v>103043208</v>
      </c>
      <c r="B483" s="472" t="s">
        <v>631</v>
      </c>
      <c r="C483" s="108">
        <v>66</v>
      </c>
    </row>
    <row r="484" ht="14.25" customHeight="1" spans="1:3">
      <c r="A484" s="472">
        <v>103043211</v>
      </c>
      <c r="B484" s="472" t="s">
        <v>632</v>
      </c>
      <c r="C484" s="108">
        <v>47</v>
      </c>
    </row>
    <row r="485" ht="14.25" customHeight="1" spans="1:3">
      <c r="A485" s="472">
        <v>103043250</v>
      </c>
      <c r="B485" s="472" t="s">
        <v>633</v>
      </c>
      <c r="C485" s="108">
        <v>0</v>
      </c>
    </row>
    <row r="486" ht="14.25" customHeight="1" spans="1:3">
      <c r="A486" s="472">
        <v>1030433</v>
      </c>
      <c r="B486" s="473" t="s">
        <v>634</v>
      </c>
      <c r="C486" s="108">
        <f>SUM(C487:C491)</f>
        <v>181</v>
      </c>
    </row>
    <row r="487" ht="14.25" customHeight="1" spans="1:3">
      <c r="A487" s="472">
        <v>103043306</v>
      </c>
      <c r="B487" s="472" t="s">
        <v>635</v>
      </c>
      <c r="C487" s="108">
        <v>10</v>
      </c>
    </row>
    <row r="488" ht="14.25" customHeight="1" spans="1:3">
      <c r="A488" s="472">
        <v>103043310</v>
      </c>
      <c r="B488" s="472" t="s">
        <v>565</v>
      </c>
      <c r="C488" s="108">
        <v>0</v>
      </c>
    </row>
    <row r="489" ht="14.25" customHeight="1" spans="1:3">
      <c r="A489" s="472">
        <v>103043311</v>
      </c>
      <c r="B489" s="472" t="s">
        <v>636</v>
      </c>
      <c r="C489" s="108">
        <v>0</v>
      </c>
    </row>
    <row r="490" ht="14.25" customHeight="1" spans="1:3">
      <c r="A490" s="472">
        <v>103043313</v>
      </c>
      <c r="B490" s="472" t="s">
        <v>637</v>
      </c>
      <c r="C490" s="108">
        <v>168</v>
      </c>
    </row>
    <row r="491" ht="14.25" customHeight="1" spans="1:3">
      <c r="A491" s="472">
        <v>103043350</v>
      </c>
      <c r="B491" s="472" t="s">
        <v>638</v>
      </c>
      <c r="C491" s="108">
        <v>3</v>
      </c>
    </row>
    <row r="492" ht="14.25" customHeight="1" spans="1:3">
      <c r="A492" s="472">
        <v>1030434</v>
      </c>
      <c r="B492" s="473" t="s">
        <v>639</v>
      </c>
      <c r="C492" s="108">
        <f>SUM(C493:C497)</f>
        <v>0</v>
      </c>
    </row>
    <row r="493" ht="14.25" customHeight="1" spans="1:3">
      <c r="A493" s="472">
        <v>103043401</v>
      </c>
      <c r="B493" s="472" t="s">
        <v>640</v>
      </c>
      <c r="C493" s="108">
        <v>0</v>
      </c>
    </row>
    <row r="494" ht="14.25" customHeight="1" spans="1:3">
      <c r="A494" s="472">
        <v>103043402</v>
      </c>
      <c r="B494" s="472" t="s">
        <v>641</v>
      </c>
      <c r="C494" s="108">
        <v>0</v>
      </c>
    </row>
    <row r="495" ht="14.25" customHeight="1" spans="1:3">
      <c r="A495" s="472">
        <v>103043403</v>
      </c>
      <c r="B495" s="472" t="s">
        <v>642</v>
      </c>
      <c r="C495" s="108">
        <v>0</v>
      </c>
    </row>
    <row r="496" ht="14.25" customHeight="1" spans="1:3">
      <c r="A496" s="472">
        <v>103043404</v>
      </c>
      <c r="B496" s="472" t="s">
        <v>643</v>
      </c>
      <c r="C496" s="108">
        <v>0</v>
      </c>
    </row>
    <row r="497" ht="14.25" customHeight="1" spans="1:3">
      <c r="A497" s="472">
        <v>103043450</v>
      </c>
      <c r="B497" s="472" t="s">
        <v>644</v>
      </c>
      <c r="C497" s="108">
        <v>0</v>
      </c>
    </row>
    <row r="498" ht="14.25" customHeight="1" spans="1:3">
      <c r="A498" s="472">
        <v>1030435</v>
      </c>
      <c r="B498" s="473" t="s">
        <v>645</v>
      </c>
      <c r="C498" s="108">
        <f>SUM(C499:C500)</f>
        <v>0</v>
      </c>
    </row>
    <row r="499" ht="14.25" customHeight="1" spans="1:3">
      <c r="A499" s="472">
        <v>103043506</v>
      </c>
      <c r="B499" s="472" t="s">
        <v>565</v>
      </c>
      <c r="C499" s="108">
        <v>0</v>
      </c>
    </row>
    <row r="500" ht="14.25" customHeight="1" spans="1:3">
      <c r="A500" s="472">
        <v>103043550</v>
      </c>
      <c r="B500" s="472" t="s">
        <v>646</v>
      </c>
      <c r="C500" s="108">
        <v>0</v>
      </c>
    </row>
    <row r="501" ht="14.25" customHeight="1" spans="1:3">
      <c r="A501" s="472">
        <v>1030436</v>
      </c>
      <c r="B501" s="473" t="s">
        <v>647</v>
      </c>
      <c r="C501" s="108">
        <f>SUM(C502:C503)</f>
        <v>0</v>
      </c>
    </row>
    <row r="502" ht="14.25" customHeight="1" spans="1:3">
      <c r="A502" s="472">
        <v>103043604</v>
      </c>
      <c r="B502" s="472" t="s">
        <v>648</v>
      </c>
      <c r="C502" s="108">
        <v>0</v>
      </c>
    </row>
    <row r="503" ht="14.25" customHeight="1" spans="1:3">
      <c r="A503" s="472">
        <v>103043650</v>
      </c>
      <c r="B503" s="472" t="s">
        <v>649</v>
      </c>
      <c r="C503" s="108">
        <v>0</v>
      </c>
    </row>
    <row r="504" ht="14.25" customHeight="1" spans="1:3">
      <c r="A504" s="472">
        <v>1030437</v>
      </c>
      <c r="B504" s="473" t="s">
        <v>650</v>
      </c>
      <c r="C504" s="108">
        <f>SUM(C505:C506)</f>
        <v>0</v>
      </c>
    </row>
    <row r="505" ht="14.25" customHeight="1" spans="1:3">
      <c r="A505" s="472">
        <v>103043701</v>
      </c>
      <c r="B505" s="472" t="s">
        <v>651</v>
      </c>
      <c r="C505" s="108">
        <v>0</v>
      </c>
    </row>
    <row r="506" ht="14.25" customHeight="1" spans="1:3">
      <c r="A506" s="472">
        <v>103043750</v>
      </c>
      <c r="B506" s="472" t="s">
        <v>652</v>
      </c>
      <c r="C506" s="108">
        <v>0</v>
      </c>
    </row>
    <row r="507" ht="14.25" customHeight="1" spans="1:3">
      <c r="A507" s="472">
        <v>1030438</v>
      </c>
      <c r="B507" s="473" t="s">
        <v>653</v>
      </c>
      <c r="C507" s="108">
        <f>C508</f>
        <v>0</v>
      </c>
    </row>
    <row r="508" ht="14.25" customHeight="1" spans="1:3">
      <c r="A508" s="472">
        <v>103043850</v>
      </c>
      <c r="B508" s="472" t="s">
        <v>654</v>
      </c>
      <c r="C508" s="108">
        <v>0</v>
      </c>
    </row>
    <row r="509" ht="14.25" customHeight="1" spans="1:3">
      <c r="A509" s="472">
        <v>1030440</v>
      </c>
      <c r="B509" s="473" t="s">
        <v>655</v>
      </c>
      <c r="C509" s="108">
        <f>SUM(C510:C511)</f>
        <v>0</v>
      </c>
    </row>
    <row r="510" ht="14.25" customHeight="1" spans="1:3">
      <c r="A510" s="472">
        <v>103044001</v>
      </c>
      <c r="B510" s="472" t="s">
        <v>565</v>
      </c>
      <c r="C510" s="108">
        <v>0</v>
      </c>
    </row>
    <row r="511" ht="14.25" customHeight="1" spans="1:3">
      <c r="A511" s="472">
        <v>103044050</v>
      </c>
      <c r="B511" s="472" t="s">
        <v>656</v>
      </c>
      <c r="C511" s="108">
        <v>0</v>
      </c>
    </row>
    <row r="512" ht="14.25" customHeight="1" spans="1:3">
      <c r="A512" s="472">
        <v>1030442</v>
      </c>
      <c r="B512" s="473" t="s">
        <v>657</v>
      </c>
      <c r="C512" s="108">
        <f>SUM(C513:C518)</f>
        <v>0</v>
      </c>
    </row>
    <row r="513" ht="14.25" customHeight="1" spans="1:3">
      <c r="A513" s="472">
        <v>103044203</v>
      </c>
      <c r="B513" s="472" t="s">
        <v>565</v>
      </c>
      <c r="C513" s="108">
        <v>0</v>
      </c>
    </row>
    <row r="514" ht="14.25" customHeight="1" spans="1:3">
      <c r="A514" s="472">
        <v>103044208</v>
      </c>
      <c r="B514" s="472" t="s">
        <v>658</v>
      </c>
      <c r="C514" s="108">
        <v>0</v>
      </c>
    </row>
    <row r="515" ht="14.25" customHeight="1" spans="1:3">
      <c r="A515" s="472">
        <v>103044209</v>
      </c>
      <c r="B515" s="472" t="s">
        <v>659</v>
      </c>
      <c r="C515" s="108">
        <v>0</v>
      </c>
    </row>
    <row r="516" ht="14.25" customHeight="1" spans="1:3">
      <c r="A516" s="472">
        <v>103044220</v>
      </c>
      <c r="B516" s="472" t="s">
        <v>660</v>
      </c>
      <c r="C516" s="108">
        <v>0</v>
      </c>
    </row>
    <row r="517" ht="14.25" customHeight="1" spans="1:3">
      <c r="A517" s="472">
        <v>103044221</v>
      </c>
      <c r="B517" s="472" t="s">
        <v>661</v>
      </c>
      <c r="C517" s="108">
        <v>0</v>
      </c>
    </row>
    <row r="518" ht="14.25" customHeight="1" spans="1:3">
      <c r="A518" s="472">
        <v>103044250</v>
      </c>
      <c r="B518" s="472" t="s">
        <v>662</v>
      </c>
      <c r="C518" s="108">
        <v>0</v>
      </c>
    </row>
    <row r="519" ht="14.25" customHeight="1" spans="1:3">
      <c r="A519" s="472">
        <v>1030443</v>
      </c>
      <c r="B519" s="473" t="s">
        <v>663</v>
      </c>
      <c r="C519" s="108">
        <f>SUM(C520:C523)</f>
        <v>0</v>
      </c>
    </row>
    <row r="520" ht="14.25" customHeight="1" spans="1:3">
      <c r="A520" s="472">
        <v>103044306</v>
      </c>
      <c r="B520" s="472" t="s">
        <v>565</v>
      </c>
      <c r="C520" s="108">
        <v>0</v>
      </c>
    </row>
    <row r="521" ht="14.25" customHeight="1" spans="1:3">
      <c r="A521" s="472">
        <v>103044307</v>
      </c>
      <c r="B521" s="472" t="s">
        <v>664</v>
      </c>
      <c r="C521" s="108">
        <v>0</v>
      </c>
    </row>
    <row r="522" ht="14.25" customHeight="1" spans="1:3">
      <c r="A522" s="472">
        <v>103044308</v>
      </c>
      <c r="B522" s="472" t="s">
        <v>665</v>
      </c>
      <c r="C522" s="108">
        <v>0</v>
      </c>
    </row>
    <row r="523" ht="14.25" customHeight="1" spans="1:3">
      <c r="A523" s="472">
        <v>103044350</v>
      </c>
      <c r="B523" s="472" t="s">
        <v>666</v>
      </c>
      <c r="C523" s="108">
        <v>0</v>
      </c>
    </row>
    <row r="524" ht="14.25" customHeight="1" spans="1:3">
      <c r="A524" s="472">
        <v>1030444</v>
      </c>
      <c r="B524" s="473" t="s">
        <v>667</v>
      </c>
      <c r="C524" s="108">
        <f>SUM(C525:C531)</f>
        <v>0</v>
      </c>
    </row>
    <row r="525" ht="14.25" customHeight="1" spans="1:3">
      <c r="A525" s="472">
        <v>103044414</v>
      </c>
      <c r="B525" s="472" t="s">
        <v>668</v>
      </c>
      <c r="C525" s="108">
        <v>0</v>
      </c>
    </row>
    <row r="526" ht="14.25" customHeight="1" spans="1:3">
      <c r="A526" s="472">
        <v>103044416</v>
      </c>
      <c r="B526" s="472" t="s">
        <v>669</v>
      </c>
      <c r="C526" s="108">
        <v>0</v>
      </c>
    </row>
    <row r="527" ht="14.25" customHeight="1" spans="1:3">
      <c r="A527" s="472">
        <v>103044433</v>
      </c>
      <c r="B527" s="472" t="s">
        <v>670</v>
      </c>
      <c r="C527" s="108">
        <v>0</v>
      </c>
    </row>
    <row r="528" ht="14.25" customHeight="1" spans="1:3">
      <c r="A528" s="472">
        <v>103044434</v>
      </c>
      <c r="B528" s="472" t="s">
        <v>671</v>
      </c>
      <c r="C528" s="108">
        <v>0</v>
      </c>
    </row>
    <row r="529" ht="14.25" customHeight="1" spans="1:3">
      <c r="A529" s="472">
        <v>103044435</v>
      </c>
      <c r="B529" s="472" t="s">
        <v>672</v>
      </c>
      <c r="C529" s="108">
        <v>0</v>
      </c>
    </row>
    <row r="530" ht="14.25" customHeight="1" spans="1:3">
      <c r="A530" s="472">
        <v>103044436</v>
      </c>
      <c r="B530" s="472" t="s">
        <v>673</v>
      </c>
      <c r="C530" s="108">
        <v>0</v>
      </c>
    </row>
    <row r="531" ht="14.25" customHeight="1" spans="1:3">
      <c r="A531" s="472">
        <v>103044450</v>
      </c>
      <c r="B531" s="472" t="s">
        <v>674</v>
      </c>
      <c r="C531" s="108">
        <v>0</v>
      </c>
    </row>
    <row r="532" ht="14.25" customHeight="1" spans="1:3">
      <c r="A532" s="472">
        <v>1030445</v>
      </c>
      <c r="B532" s="473" t="s">
        <v>675</v>
      </c>
      <c r="C532" s="108">
        <f>C533</f>
        <v>0</v>
      </c>
    </row>
    <row r="533" ht="14.25" customHeight="1" spans="1:3">
      <c r="A533" s="472">
        <v>103044550</v>
      </c>
      <c r="B533" s="472" t="s">
        <v>676</v>
      </c>
      <c r="C533" s="108">
        <v>0</v>
      </c>
    </row>
    <row r="534" ht="14.25" customHeight="1" spans="1:3">
      <c r="A534" s="472">
        <v>1030446</v>
      </c>
      <c r="B534" s="473" t="s">
        <v>677</v>
      </c>
      <c r="C534" s="108">
        <f>SUM(C535:C537)</f>
        <v>18</v>
      </c>
    </row>
    <row r="535" ht="14.25" customHeight="1" spans="1:3">
      <c r="A535" s="472">
        <v>103044608</v>
      </c>
      <c r="B535" s="472" t="s">
        <v>565</v>
      </c>
      <c r="C535" s="108">
        <v>0</v>
      </c>
    </row>
    <row r="536" ht="14.25" customHeight="1" spans="1:3">
      <c r="A536" s="472">
        <v>103044609</v>
      </c>
      <c r="B536" s="472" t="s">
        <v>678</v>
      </c>
      <c r="C536" s="108">
        <v>18</v>
      </c>
    </row>
    <row r="537" ht="14.25" customHeight="1" spans="1:3">
      <c r="A537" s="472">
        <v>103044650</v>
      </c>
      <c r="B537" s="472" t="s">
        <v>679</v>
      </c>
      <c r="C537" s="108">
        <v>0</v>
      </c>
    </row>
    <row r="538" ht="14.25" customHeight="1" spans="1:3">
      <c r="A538" s="472">
        <v>1030447</v>
      </c>
      <c r="B538" s="473" t="s">
        <v>680</v>
      </c>
      <c r="C538" s="108">
        <f>SUM(C539:C546)</f>
        <v>1</v>
      </c>
    </row>
    <row r="539" ht="14.25" customHeight="1" spans="1:3">
      <c r="A539" s="472">
        <v>103044709</v>
      </c>
      <c r="B539" s="472" t="s">
        <v>681</v>
      </c>
      <c r="C539" s="108">
        <v>0</v>
      </c>
    </row>
    <row r="540" ht="14.25" customHeight="1" spans="1:3">
      <c r="A540" s="472">
        <v>103044712</v>
      </c>
      <c r="B540" s="472" t="s">
        <v>682</v>
      </c>
      <c r="C540" s="108">
        <v>0</v>
      </c>
    </row>
    <row r="541" ht="14.25" customHeight="1" spans="1:3">
      <c r="A541" s="472">
        <v>103044713</v>
      </c>
      <c r="B541" s="472" t="s">
        <v>565</v>
      </c>
      <c r="C541" s="108">
        <v>0</v>
      </c>
    </row>
    <row r="542" ht="14.25" customHeight="1" spans="1:3">
      <c r="A542" s="472">
        <v>103044715</v>
      </c>
      <c r="B542" s="472" t="s">
        <v>683</v>
      </c>
      <c r="C542" s="108">
        <v>0</v>
      </c>
    </row>
    <row r="543" ht="14.25" customHeight="1" spans="1:3">
      <c r="A543" s="472">
        <v>103044730</v>
      </c>
      <c r="B543" s="472" t="s">
        <v>684</v>
      </c>
      <c r="C543" s="108">
        <v>0</v>
      </c>
    </row>
    <row r="544" ht="14.25" customHeight="1" spans="1:3">
      <c r="A544" s="472">
        <v>103044731</v>
      </c>
      <c r="B544" s="472" t="s">
        <v>685</v>
      </c>
      <c r="C544" s="108">
        <v>0</v>
      </c>
    </row>
    <row r="545" ht="14.25" customHeight="1" spans="1:3">
      <c r="A545" s="472">
        <v>103044732</v>
      </c>
      <c r="B545" s="472" t="s">
        <v>686</v>
      </c>
      <c r="C545" s="108">
        <v>1</v>
      </c>
    </row>
    <row r="546" ht="14.25" customHeight="1" spans="1:3">
      <c r="A546" s="472">
        <v>103044750</v>
      </c>
      <c r="B546" s="472" t="s">
        <v>687</v>
      </c>
      <c r="C546" s="108">
        <v>0</v>
      </c>
    </row>
    <row r="547" ht="14.25" customHeight="1" spans="1:3">
      <c r="A547" s="472">
        <v>1030448</v>
      </c>
      <c r="B547" s="473" t="s">
        <v>688</v>
      </c>
      <c r="C547" s="108">
        <f>SUM(C548:C550)</f>
        <v>0</v>
      </c>
    </row>
    <row r="548" ht="14.25" customHeight="1" spans="1:3">
      <c r="A548" s="472">
        <v>103044801</v>
      </c>
      <c r="B548" s="472" t="s">
        <v>689</v>
      </c>
      <c r="C548" s="108">
        <v>0</v>
      </c>
    </row>
    <row r="549" ht="14.25" customHeight="1" spans="1:3">
      <c r="A549" s="472">
        <v>103044802</v>
      </c>
      <c r="B549" s="472" t="s">
        <v>690</v>
      </c>
      <c r="C549" s="108">
        <v>0</v>
      </c>
    </row>
    <row r="550" ht="14.25" customHeight="1" spans="1:3">
      <c r="A550" s="472">
        <v>103044850</v>
      </c>
      <c r="B550" s="472" t="s">
        <v>691</v>
      </c>
      <c r="C550" s="108">
        <v>0</v>
      </c>
    </row>
    <row r="551" ht="14.25" customHeight="1" spans="1:3">
      <c r="A551" s="472">
        <v>1030449</v>
      </c>
      <c r="B551" s="473" t="s">
        <v>692</v>
      </c>
      <c r="C551" s="108">
        <f>SUM(C552:C554)</f>
        <v>0</v>
      </c>
    </row>
    <row r="552" ht="14.25" customHeight="1" spans="1:3">
      <c r="A552" s="472">
        <v>103044907</v>
      </c>
      <c r="B552" s="472" t="s">
        <v>608</v>
      </c>
      <c r="C552" s="108">
        <v>0</v>
      </c>
    </row>
    <row r="553" ht="14.25" customHeight="1" spans="1:3">
      <c r="A553" s="472">
        <v>103044908</v>
      </c>
      <c r="B553" s="472" t="s">
        <v>693</v>
      </c>
      <c r="C553" s="108">
        <v>0</v>
      </c>
    </row>
    <row r="554" ht="14.25" customHeight="1" spans="1:3">
      <c r="A554" s="472">
        <v>103044950</v>
      </c>
      <c r="B554" s="472" t="s">
        <v>694</v>
      </c>
      <c r="C554" s="108">
        <v>0</v>
      </c>
    </row>
    <row r="555" ht="14.25" customHeight="1" spans="1:3">
      <c r="A555" s="472">
        <v>1030450</v>
      </c>
      <c r="B555" s="473" t="s">
        <v>695</v>
      </c>
      <c r="C555" s="108">
        <f>SUM(C556:C558)</f>
        <v>39</v>
      </c>
    </row>
    <row r="556" ht="14.25" customHeight="1" spans="1:3">
      <c r="A556" s="472">
        <v>103045002</v>
      </c>
      <c r="B556" s="472" t="s">
        <v>696</v>
      </c>
      <c r="C556" s="108">
        <v>39</v>
      </c>
    </row>
    <row r="557" ht="14.25" customHeight="1" spans="1:3">
      <c r="A557" s="472">
        <v>103045004</v>
      </c>
      <c r="B557" s="472" t="s">
        <v>697</v>
      </c>
      <c r="C557" s="108">
        <v>0</v>
      </c>
    </row>
    <row r="558" ht="14.25" customHeight="1" spans="1:3">
      <c r="A558" s="472">
        <v>103045050</v>
      </c>
      <c r="B558" s="472" t="s">
        <v>698</v>
      </c>
      <c r="C558" s="108">
        <v>0</v>
      </c>
    </row>
    <row r="559" ht="14.25" customHeight="1" spans="1:3">
      <c r="A559" s="472">
        <v>1030451</v>
      </c>
      <c r="B559" s="473" t="s">
        <v>699</v>
      </c>
      <c r="C559" s="108">
        <f>SUM(C560:C563)</f>
        <v>0</v>
      </c>
    </row>
    <row r="560" ht="14.25" customHeight="1" spans="1:3">
      <c r="A560" s="472">
        <v>103045101</v>
      </c>
      <c r="B560" s="472" t="s">
        <v>700</v>
      </c>
      <c r="C560" s="108">
        <v>0</v>
      </c>
    </row>
    <row r="561" ht="14.25" customHeight="1" spans="1:3">
      <c r="A561" s="472">
        <v>103045102</v>
      </c>
      <c r="B561" s="472" t="s">
        <v>701</v>
      </c>
      <c r="C561" s="108">
        <v>0</v>
      </c>
    </row>
    <row r="562" ht="14.25" customHeight="1" spans="1:3">
      <c r="A562" s="472">
        <v>103045103</v>
      </c>
      <c r="B562" s="472" t="s">
        <v>702</v>
      </c>
      <c r="C562" s="108">
        <v>0</v>
      </c>
    </row>
    <row r="563" ht="14.25" customHeight="1" spans="1:3">
      <c r="A563" s="472">
        <v>103045150</v>
      </c>
      <c r="B563" s="472" t="s">
        <v>703</v>
      </c>
      <c r="C563" s="108">
        <v>0</v>
      </c>
    </row>
    <row r="564" ht="14.25" customHeight="1" spans="1:3">
      <c r="A564" s="472">
        <v>1030452</v>
      </c>
      <c r="B564" s="473" t="s">
        <v>704</v>
      </c>
      <c r="C564" s="108">
        <f>SUM(C565:C567)</f>
        <v>0</v>
      </c>
    </row>
    <row r="565" ht="14.25" customHeight="1" spans="1:3">
      <c r="A565" s="472">
        <v>103045201</v>
      </c>
      <c r="B565" s="472" t="s">
        <v>705</v>
      </c>
      <c r="C565" s="108">
        <v>0</v>
      </c>
    </row>
    <row r="566" ht="14.25" customHeight="1" spans="1:3">
      <c r="A566" s="472">
        <v>103045202</v>
      </c>
      <c r="B566" s="472" t="s">
        <v>706</v>
      </c>
      <c r="C566" s="108">
        <v>0</v>
      </c>
    </row>
    <row r="567" ht="14.25" customHeight="1" spans="1:3">
      <c r="A567" s="472">
        <v>103045250</v>
      </c>
      <c r="B567" s="472" t="s">
        <v>707</v>
      </c>
      <c r="C567" s="108">
        <v>0</v>
      </c>
    </row>
    <row r="568" ht="14.25" customHeight="1" spans="1:3">
      <c r="A568" s="472">
        <v>1030453</v>
      </c>
      <c r="B568" s="473" t="s">
        <v>708</v>
      </c>
      <c r="C568" s="108">
        <f>SUM(C569:C571)</f>
        <v>0</v>
      </c>
    </row>
    <row r="569" ht="14.25" customHeight="1" spans="1:3">
      <c r="A569" s="472">
        <v>103045301</v>
      </c>
      <c r="B569" s="472" t="s">
        <v>709</v>
      </c>
      <c r="C569" s="108">
        <v>0</v>
      </c>
    </row>
    <row r="570" ht="14.25" customHeight="1" spans="1:3">
      <c r="A570" s="472">
        <v>103045302</v>
      </c>
      <c r="B570" s="472" t="s">
        <v>565</v>
      </c>
      <c r="C570" s="108">
        <v>0</v>
      </c>
    </row>
    <row r="571" ht="14.25" customHeight="1" spans="1:3">
      <c r="A571" s="472">
        <v>103045350</v>
      </c>
      <c r="B571" s="472" t="s">
        <v>710</v>
      </c>
      <c r="C571" s="108">
        <v>0</v>
      </c>
    </row>
    <row r="572" ht="14.25" customHeight="1" spans="1:3">
      <c r="A572" s="472">
        <v>1030454</v>
      </c>
      <c r="B572" s="473" t="s">
        <v>711</v>
      </c>
      <c r="C572" s="108">
        <f>C573</f>
        <v>0</v>
      </c>
    </row>
    <row r="573" ht="14.25" customHeight="1" spans="1:3">
      <c r="A573" s="472">
        <v>103045450</v>
      </c>
      <c r="B573" s="472" t="s">
        <v>712</v>
      </c>
      <c r="C573" s="108">
        <v>0</v>
      </c>
    </row>
    <row r="574" ht="14.25" customHeight="1" spans="1:3">
      <c r="A574" s="472">
        <v>1030455</v>
      </c>
      <c r="B574" s="473" t="s">
        <v>713</v>
      </c>
      <c r="C574" s="108">
        <f>SUM(C575:C576)</f>
        <v>0</v>
      </c>
    </row>
    <row r="575" ht="14.25" customHeight="1" spans="1:3">
      <c r="A575" s="472">
        <v>103045501</v>
      </c>
      <c r="B575" s="472" t="s">
        <v>714</v>
      </c>
      <c r="C575" s="108">
        <v>0</v>
      </c>
    </row>
    <row r="576" ht="14.25" customHeight="1" spans="1:3">
      <c r="A576" s="472">
        <v>103045550</v>
      </c>
      <c r="B576" s="472" t="s">
        <v>715</v>
      </c>
      <c r="C576" s="108">
        <v>0</v>
      </c>
    </row>
    <row r="577" ht="14.25" customHeight="1" spans="1:3">
      <c r="A577" s="472">
        <v>1030456</v>
      </c>
      <c r="B577" s="473" t="s">
        <v>716</v>
      </c>
      <c r="C577" s="108">
        <f>C578</f>
        <v>0</v>
      </c>
    </row>
    <row r="578" ht="14.25" customHeight="1" spans="1:3">
      <c r="A578" s="472">
        <v>103045650</v>
      </c>
      <c r="B578" s="472" t="s">
        <v>717</v>
      </c>
      <c r="C578" s="108">
        <v>0</v>
      </c>
    </row>
    <row r="579" ht="14.25" customHeight="1" spans="1:3">
      <c r="A579" s="472">
        <v>1030457</v>
      </c>
      <c r="B579" s="473" t="s">
        <v>718</v>
      </c>
      <c r="C579" s="108">
        <f>C580</f>
        <v>0</v>
      </c>
    </row>
    <row r="580" ht="14.25" customHeight="1" spans="1:3">
      <c r="A580" s="472">
        <v>103045750</v>
      </c>
      <c r="B580" s="472" t="s">
        <v>719</v>
      </c>
      <c r="C580" s="108">
        <v>0</v>
      </c>
    </row>
    <row r="581" ht="14.25" customHeight="1" spans="1:3">
      <c r="A581" s="472">
        <v>1030458</v>
      </c>
      <c r="B581" s="473" t="s">
        <v>720</v>
      </c>
      <c r="C581" s="108">
        <f>SUM(C582:C584)</f>
        <v>0</v>
      </c>
    </row>
    <row r="582" ht="14.25" customHeight="1" spans="1:3">
      <c r="A582" s="472">
        <v>103045802</v>
      </c>
      <c r="B582" s="472" t="s">
        <v>608</v>
      </c>
      <c r="C582" s="108">
        <v>0</v>
      </c>
    </row>
    <row r="583" ht="14.25" customHeight="1" spans="1:3">
      <c r="A583" s="472">
        <v>103045803</v>
      </c>
      <c r="B583" s="472" t="s">
        <v>721</v>
      </c>
      <c r="C583" s="108">
        <v>0</v>
      </c>
    </row>
    <row r="584" ht="14.25" customHeight="1" spans="1:3">
      <c r="A584" s="472">
        <v>103045850</v>
      </c>
      <c r="B584" s="472" t="s">
        <v>722</v>
      </c>
      <c r="C584" s="108">
        <v>0</v>
      </c>
    </row>
    <row r="585" ht="14.25" customHeight="1" spans="1:3">
      <c r="A585" s="472">
        <v>1030459</v>
      </c>
      <c r="B585" s="473" t="s">
        <v>723</v>
      </c>
      <c r="C585" s="108">
        <f>SUM(C586:C587)</f>
        <v>0</v>
      </c>
    </row>
    <row r="586" ht="14.25" customHeight="1" spans="1:3">
      <c r="A586" s="472">
        <v>103045901</v>
      </c>
      <c r="B586" s="472" t="s">
        <v>577</v>
      </c>
      <c r="C586" s="108">
        <v>0</v>
      </c>
    </row>
    <row r="587" ht="14.25" customHeight="1" spans="1:3">
      <c r="A587" s="472">
        <v>103045950</v>
      </c>
      <c r="B587" s="472" t="s">
        <v>724</v>
      </c>
      <c r="C587" s="108">
        <v>0</v>
      </c>
    </row>
    <row r="588" ht="14.25" customHeight="1" spans="1:3">
      <c r="A588" s="472">
        <v>1030460</v>
      </c>
      <c r="B588" s="473" t="s">
        <v>725</v>
      </c>
      <c r="C588" s="108">
        <f>C589</f>
        <v>0</v>
      </c>
    </row>
    <row r="589" ht="14.25" customHeight="1" spans="1:3">
      <c r="A589" s="472">
        <v>103046050</v>
      </c>
      <c r="B589" s="472" t="s">
        <v>726</v>
      </c>
      <c r="C589" s="108">
        <v>0</v>
      </c>
    </row>
    <row r="590" ht="14.25" customHeight="1" spans="1:3">
      <c r="A590" s="472">
        <v>1030461</v>
      </c>
      <c r="B590" s="473" t="s">
        <v>727</v>
      </c>
      <c r="C590" s="108">
        <f>SUM(C591:C592)</f>
        <v>0</v>
      </c>
    </row>
    <row r="591" ht="14.25" customHeight="1" spans="1:3">
      <c r="A591" s="472">
        <v>103046101</v>
      </c>
      <c r="B591" s="472" t="s">
        <v>565</v>
      </c>
      <c r="C591" s="108">
        <v>0</v>
      </c>
    </row>
    <row r="592" ht="14.25" customHeight="1" spans="1:3">
      <c r="A592" s="472">
        <v>103046150</v>
      </c>
      <c r="B592" s="472" t="s">
        <v>728</v>
      </c>
      <c r="C592" s="108">
        <v>0</v>
      </c>
    </row>
    <row r="593" ht="14.25" customHeight="1" spans="1:3">
      <c r="A593" s="472">
        <v>1030499</v>
      </c>
      <c r="B593" s="473" t="s">
        <v>729</v>
      </c>
      <c r="C593" s="108">
        <f>C594</f>
        <v>0</v>
      </c>
    </row>
    <row r="594" ht="14.25" customHeight="1" spans="1:3">
      <c r="A594" s="472">
        <v>103049950</v>
      </c>
      <c r="B594" s="472" t="s">
        <v>730</v>
      </c>
      <c r="C594" s="108">
        <v>0</v>
      </c>
    </row>
    <row r="595" ht="14.25" customHeight="1" spans="1:3">
      <c r="A595" s="472">
        <v>10305</v>
      </c>
      <c r="B595" s="473" t="s">
        <v>167</v>
      </c>
      <c r="C595" s="108">
        <f>SUM(C596,C619,C624:C625)</f>
        <v>1325</v>
      </c>
    </row>
    <row r="596" ht="14.25" customHeight="1" spans="1:3">
      <c r="A596" s="472">
        <v>1030501</v>
      </c>
      <c r="B596" s="473" t="s">
        <v>731</v>
      </c>
      <c r="C596" s="108">
        <f>SUM(C597:C618)</f>
        <v>1325</v>
      </c>
    </row>
    <row r="597" ht="14.25" customHeight="1" spans="1:3">
      <c r="A597" s="472">
        <v>103050101</v>
      </c>
      <c r="B597" s="472" t="s">
        <v>732</v>
      </c>
      <c r="C597" s="108">
        <v>537</v>
      </c>
    </row>
    <row r="598" ht="14.25" customHeight="1" spans="1:3">
      <c r="A598" s="472">
        <v>103050102</v>
      </c>
      <c r="B598" s="472" t="s">
        <v>733</v>
      </c>
      <c r="C598" s="108">
        <v>0</v>
      </c>
    </row>
    <row r="599" ht="14.25" customHeight="1" spans="1:3">
      <c r="A599" s="472">
        <v>103050103</v>
      </c>
      <c r="B599" s="472" t="s">
        <v>734</v>
      </c>
      <c r="C599" s="108">
        <v>0</v>
      </c>
    </row>
    <row r="600" ht="14.25" customHeight="1" spans="1:3">
      <c r="A600" s="472">
        <v>103050105</v>
      </c>
      <c r="B600" s="472" t="s">
        <v>735</v>
      </c>
      <c r="C600" s="108">
        <v>0</v>
      </c>
    </row>
    <row r="601" ht="14.25" customHeight="1" spans="1:3">
      <c r="A601" s="472">
        <v>103050107</v>
      </c>
      <c r="B601" s="472" t="s">
        <v>736</v>
      </c>
      <c r="C601" s="108">
        <v>0</v>
      </c>
    </row>
    <row r="602" ht="14.25" customHeight="1" spans="1:3">
      <c r="A602" s="472">
        <v>103050108</v>
      </c>
      <c r="B602" s="472" t="s">
        <v>737</v>
      </c>
      <c r="C602" s="108">
        <v>0</v>
      </c>
    </row>
    <row r="603" ht="14.25" customHeight="1" spans="1:3">
      <c r="A603" s="472">
        <v>103050109</v>
      </c>
      <c r="B603" s="472" t="s">
        <v>738</v>
      </c>
      <c r="C603" s="108">
        <v>0</v>
      </c>
    </row>
    <row r="604" ht="14.25" customHeight="1" spans="1:3">
      <c r="A604" s="472">
        <v>103050110</v>
      </c>
      <c r="B604" s="472" t="s">
        <v>739</v>
      </c>
      <c r="C604" s="108">
        <v>4</v>
      </c>
    </row>
    <row r="605" ht="14.25" customHeight="1" spans="1:3">
      <c r="A605" s="472">
        <v>103050111</v>
      </c>
      <c r="B605" s="472" t="s">
        <v>740</v>
      </c>
      <c r="C605" s="108">
        <v>2</v>
      </c>
    </row>
    <row r="606" ht="14.25" customHeight="1" spans="1:3">
      <c r="A606" s="472">
        <v>103050112</v>
      </c>
      <c r="B606" s="472" t="s">
        <v>741</v>
      </c>
      <c r="C606" s="108">
        <v>0</v>
      </c>
    </row>
    <row r="607" ht="14.25" customHeight="1" spans="1:3">
      <c r="A607" s="472">
        <v>103050113</v>
      </c>
      <c r="B607" s="472" t="s">
        <v>742</v>
      </c>
      <c r="C607" s="108">
        <v>0</v>
      </c>
    </row>
    <row r="608" ht="14.25" customHeight="1" spans="1:3">
      <c r="A608" s="472">
        <v>103050114</v>
      </c>
      <c r="B608" s="472" t="s">
        <v>743</v>
      </c>
      <c r="C608" s="108">
        <v>4</v>
      </c>
    </row>
    <row r="609" ht="14.25" customHeight="1" spans="1:3">
      <c r="A609" s="472">
        <v>103050115</v>
      </c>
      <c r="B609" s="472" t="s">
        <v>744</v>
      </c>
      <c r="C609" s="108">
        <v>0</v>
      </c>
    </row>
    <row r="610" ht="14.25" customHeight="1" spans="1:3">
      <c r="A610" s="472">
        <v>103050116</v>
      </c>
      <c r="B610" s="472" t="s">
        <v>745</v>
      </c>
      <c r="C610" s="108">
        <v>0</v>
      </c>
    </row>
    <row r="611" ht="14.25" customHeight="1" spans="1:3">
      <c r="A611" s="472">
        <v>103050117</v>
      </c>
      <c r="B611" s="472" t="s">
        <v>746</v>
      </c>
      <c r="C611" s="108">
        <v>0</v>
      </c>
    </row>
    <row r="612" ht="14.25" customHeight="1" spans="1:3">
      <c r="A612" s="472">
        <v>103050118</v>
      </c>
      <c r="B612" s="472" t="s">
        <v>747</v>
      </c>
      <c r="C612" s="108">
        <v>0</v>
      </c>
    </row>
    <row r="613" ht="14.25" customHeight="1" spans="1:3">
      <c r="A613" s="472">
        <v>103050119</v>
      </c>
      <c r="B613" s="472" t="s">
        <v>748</v>
      </c>
      <c r="C613" s="108">
        <v>0</v>
      </c>
    </row>
    <row r="614" ht="14.25" customHeight="1" spans="1:3">
      <c r="A614" s="472">
        <v>103050120</v>
      </c>
      <c r="B614" s="472" t="s">
        <v>749</v>
      </c>
      <c r="C614" s="108">
        <v>0</v>
      </c>
    </row>
    <row r="615" ht="14.25" customHeight="1" spans="1:3">
      <c r="A615" s="472">
        <v>103050121</v>
      </c>
      <c r="B615" s="472" t="s">
        <v>750</v>
      </c>
      <c r="C615" s="108">
        <v>0</v>
      </c>
    </row>
    <row r="616" ht="14.25" customHeight="1" spans="1:3">
      <c r="A616" s="472">
        <v>103050122</v>
      </c>
      <c r="B616" s="472" t="s">
        <v>751</v>
      </c>
      <c r="C616" s="108">
        <v>0</v>
      </c>
    </row>
    <row r="617" ht="14.25" customHeight="1" spans="1:3">
      <c r="A617" s="472">
        <v>103050123</v>
      </c>
      <c r="B617" s="472" t="s">
        <v>752</v>
      </c>
      <c r="C617" s="108">
        <v>4</v>
      </c>
    </row>
    <row r="618" ht="14.25" customHeight="1" spans="1:3">
      <c r="A618" s="472">
        <v>103050199</v>
      </c>
      <c r="B618" s="472" t="s">
        <v>753</v>
      </c>
      <c r="C618" s="108">
        <v>774</v>
      </c>
    </row>
    <row r="619" ht="14.25" customHeight="1" spans="1:3">
      <c r="A619" s="472">
        <v>1030502</v>
      </c>
      <c r="B619" s="473" t="s">
        <v>754</v>
      </c>
      <c r="C619" s="108">
        <f>SUM(C620:C623)</f>
        <v>0</v>
      </c>
    </row>
    <row r="620" ht="14.25" customHeight="1" spans="1:3">
      <c r="A620" s="472">
        <v>103050201</v>
      </c>
      <c r="B620" s="472" t="s">
        <v>755</v>
      </c>
      <c r="C620" s="108">
        <v>0</v>
      </c>
    </row>
    <row r="621" ht="14.25" customHeight="1" spans="1:3">
      <c r="A621" s="472">
        <v>103050202</v>
      </c>
      <c r="B621" s="472" t="s">
        <v>756</v>
      </c>
      <c r="C621" s="108">
        <v>0</v>
      </c>
    </row>
    <row r="622" ht="14.25" customHeight="1" spans="1:3">
      <c r="A622" s="472">
        <v>103050203</v>
      </c>
      <c r="B622" s="472" t="s">
        <v>757</v>
      </c>
      <c r="C622" s="108">
        <v>0</v>
      </c>
    </row>
    <row r="623" ht="14.25" customHeight="1" spans="1:3">
      <c r="A623" s="472">
        <v>103050299</v>
      </c>
      <c r="B623" s="472" t="s">
        <v>758</v>
      </c>
      <c r="C623" s="108">
        <v>0</v>
      </c>
    </row>
    <row r="624" ht="14.25" customHeight="1" spans="1:3">
      <c r="A624" s="472">
        <v>1030503</v>
      </c>
      <c r="B624" s="473" t="s">
        <v>759</v>
      </c>
      <c r="C624" s="108">
        <v>0</v>
      </c>
    </row>
    <row r="625" ht="14.25" customHeight="1" spans="1:3">
      <c r="A625" s="472">
        <v>1030509</v>
      </c>
      <c r="B625" s="473" t="s">
        <v>760</v>
      </c>
      <c r="C625" s="108">
        <v>0</v>
      </c>
    </row>
    <row r="626" ht="14.25" customHeight="1" spans="1:3">
      <c r="A626" s="472">
        <v>10306</v>
      </c>
      <c r="B626" s="473" t="s">
        <v>168</v>
      </c>
      <c r="C626" s="108">
        <f>SUM(C627,C631,C634,C636,C638,C639,C643,C644)</f>
        <v>0</v>
      </c>
    </row>
    <row r="627" ht="14.25" customHeight="1" spans="1:3">
      <c r="A627" s="472">
        <v>1030601</v>
      </c>
      <c r="B627" s="473" t="s">
        <v>761</v>
      </c>
      <c r="C627" s="108">
        <f>SUM(C628:C630)</f>
        <v>0</v>
      </c>
    </row>
    <row r="628" ht="14.25" customHeight="1" spans="1:3">
      <c r="A628" s="472">
        <v>103060101</v>
      </c>
      <c r="B628" s="472" t="s">
        <v>762</v>
      </c>
      <c r="C628" s="108">
        <v>0</v>
      </c>
    </row>
    <row r="629" ht="14.25" customHeight="1" spans="1:3">
      <c r="A629" s="472">
        <v>103060102</v>
      </c>
      <c r="B629" s="472" t="s">
        <v>763</v>
      </c>
      <c r="C629" s="108">
        <v>0</v>
      </c>
    </row>
    <row r="630" ht="14.25" customHeight="1" spans="1:3">
      <c r="A630" s="472">
        <v>103060199</v>
      </c>
      <c r="B630" s="472" t="s">
        <v>764</v>
      </c>
      <c r="C630" s="108">
        <v>0</v>
      </c>
    </row>
    <row r="631" ht="14.25" customHeight="1" spans="1:3">
      <c r="A631" s="472">
        <v>1030602</v>
      </c>
      <c r="B631" s="473" t="s">
        <v>765</v>
      </c>
      <c r="C631" s="108">
        <f>SUM(C632:C633)</f>
        <v>0</v>
      </c>
    </row>
    <row r="632" ht="14.25" customHeight="1" spans="1:3">
      <c r="A632" s="472">
        <v>103060201</v>
      </c>
      <c r="B632" s="472" t="s">
        <v>766</v>
      </c>
      <c r="C632" s="108">
        <v>0</v>
      </c>
    </row>
    <row r="633" ht="14.25" customHeight="1" spans="1:3">
      <c r="A633" s="472">
        <v>103060299</v>
      </c>
      <c r="B633" s="472" t="s">
        <v>767</v>
      </c>
      <c r="C633" s="108">
        <v>0</v>
      </c>
    </row>
    <row r="634" ht="14.25" customHeight="1" spans="1:3">
      <c r="A634" s="472">
        <v>1030603</v>
      </c>
      <c r="B634" s="473" t="s">
        <v>768</v>
      </c>
      <c r="C634" s="108">
        <f>C635</f>
        <v>0</v>
      </c>
    </row>
    <row r="635" ht="14.25" customHeight="1" spans="1:3">
      <c r="A635" s="472">
        <v>103060399</v>
      </c>
      <c r="B635" s="472" t="s">
        <v>769</v>
      </c>
      <c r="C635" s="108">
        <v>0</v>
      </c>
    </row>
    <row r="636" ht="14.25" customHeight="1" spans="1:3">
      <c r="A636" s="472">
        <v>1030604</v>
      </c>
      <c r="B636" s="473" t="s">
        <v>770</v>
      </c>
      <c r="C636" s="108">
        <f>C637</f>
        <v>0</v>
      </c>
    </row>
    <row r="637" ht="14.25" customHeight="1" spans="1:3">
      <c r="A637" s="472">
        <v>103060499</v>
      </c>
      <c r="B637" s="472" t="s">
        <v>771</v>
      </c>
      <c r="C637" s="108">
        <v>0</v>
      </c>
    </row>
    <row r="638" ht="14.25" customHeight="1" spans="1:3">
      <c r="A638" s="472">
        <v>1030605</v>
      </c>
      <c r="B638" s="473" t="s">
        <v>772</v>
      </c>
      <c r="C638" s="108">
        <v>0</v>
      </c>
    </row>
    <row r="639" ht="14.25" customHeight="1" spans="1:3">
      <c r="A639" s="472">
        <v>1030606</v>
      </c>
      <c r="B639" s="473" t="s">
        <v>773</v>
      </c>
      <c r="C639" s="108">
        <f>SUM(C640:C642)</f>
        <v>0</v>
      </c>
    </row>
    <row r="640" ht="14.25" customHeight="1" spans="1:3">
      <c r="A640" s="472">
        <v>103060601</v>
      </c>
      <c r="B640" s="472" t="s">
        <v>774</v>
      </c>
      <c r="C640" s="108">
        <v>0</v>
      </c>
    </row>
    <row r="641" ht="14.25" customHeight="1" spans="1:3">
      <c r="A641" s="472">
        <v>103060602</v>
      </c>
      <c r="B641" s="472" t="s">
        <v>775</v>
      </c>
      <c r="C641" s="108">
        <v>0</v>
      </c>
    </row>
    <row r="642" ht="14.25" customHeight="1" spans="1:3">
      <c r="A642" s="472">
        <v>103060699</v>
      </c>
      <c r="B642" s="472" t="s">
        <v>776</v>
      </c>
      <c r="C642" s="108">
        <v>0</v>
      </c>
    </row>
    <row r="643" ht="14.25" customHeight="1" spans="1:3">
      <c r="A643" s="472">
        <v>1030607</v>
      </c>
      <c r="B643" s="473" t="s">
        <v>777</v>
      </c>
      <c r="C643" s="108">
        <v>0</v>
      </c>
    </row>
    <row r="644" ht="14.25" customHeight="1" spans="1:3">
      <c r="A644" s="472">
        <v>1030699</v>
      </c>
      <c r="B644" s="473" t="s">
        <v>778</v>
      </c>
      <c r="C644" s="108">
        <v>0</v>
      </c>
    </row>
    <row r="645" ht="14.25" customHeight="1" spans="1:3">
      <c r="A645" s="472">
        <v>10307</v>
      </c>
      <c r="B645" s="473" t="s">
        <v>169</v>
      </c>
      <c r="C645" s="108">
        <f>SUM(C646,C649,C656:C658,C663,C669:C670,C673,C674,C677:C680,C685:C689,C692:C693)</f>
        <v>9269</v>
      </c>
    </row>
    <row r="646" ht="14.25" customHeight="1" spans="1:3">
      <c r="A646" s="472">
        <v>1030701</v>
      </c>
      <c r="B646" s="473" t="s">
        <v>779</v>
      </c>
      <c r="C646" s="108">
        <f>SUM(C647:C648)</f>
        <v>0</v>
      </c>
    </row>
    <row r="647" ht="14.25" customHeight="1" spans="1:3">
      <c r="A647" s="472">
        <v>103070101</v>
      </c>
      <c r="B647" s="472" t="s">
        <v>780</v>
      </c>
      <c r="C647" s="108">
        <v>0</v>
      </c>
    </row>
    <row r="648" ht="14.25" customHeight="1" spans="1:3">
      <c r="A648" s="472">
        <v>103070102</v>
      </c>
      <c r="B648" s="472" t="s">
        <v>781</v>
      </c>
      <c r="C648" s="108">
        <v>0</v>
      </c>
    </row>
    <row r="649" ht="14.25" customHeight="1" spans="1:3">
      <c r="A649" s="472">
        <v>1030702</v>
      </c>
      <c r="B649" s="473" t="s">
        <v>782</v>
      </c>
      <c r="C649" s="108">
        <f>SUM(C650:C655)</f>
        <v>0</v>
      </c>
    </row>
    <row r="650" ht="14.25" customHeight="1" spans="1:3">
      <c r="A650" s="472">
        <v>103070201</v>
      </c>
      <c r="B650" s="472" t="s">
        <v>783</v>
      </c>
      <c r="C650" s="108">
        <v>0</v>
      </c>
    </row>
    <row r="651" ht="14.25" customHeight="1" spans="1:3">
      <c r="A651" s="472">
        <v>103070202</v>
      </c>
      <c r="B651" s="472" t="s">
        <v>784</v>
      </c>
      <c r="C651" s="108">
        <v>0</v>
      </c>
    </row>
    <row r="652" ht="14.25" customHeight="1" spans="1:3">
      <c r="A652" s="472">
        <v>103070203</v>
      </c>
      <c r="B652" s="472" t="s">
        <v>785</v>
      </c>
      <c r="C652" s="108">
        <v>0</v>
      </c>
    </row>
    <row r="653" ht="14.25" customHeight="1" spans="1:3">
      <c r="A653" s="472">
        <v>103070204</v>
      </c>
      <c r="B653" s="472" t="s">
        <v>786</v>
      </c>
      <c r="C653" s="108">
        <v>0</v>
      </c>
    </row>
    <row r="654" ht="14.25" customHeight="1" spans="1:3">
      <c r="A654" s="472">
        <v>103070205</v>
      </c>
      <c r="B654" s="472" t="s">
        <v>787</v>
      </c>
      <c r="C654" s="108">
        <v>0</v>
      </c>
    </row>
    <row r="655" ht="14.25" customHeight="1" spans="1:3">
      <c r="A655" s="472">
        <v>103070206</v>
      </c>
      <c r="B655" s="472" t="s">
        <v>788</v>
      </c>
      <c r="C655" s="108">
        <v>0</v>
      </c>
    </row>
    <row r="656" ht="14.25" customHeight="1" spans="1:3">
      <c r="A656" s="472">
        <v>1030703</v>
      </c>
      <c r="B656" s="473" t="s">
        <v>789</v>
      </c>
      <c r="C656" s="108">
        <v>0</v>
      </c>
    </row>
    <row r="657" ht="14.25" customHeight="1" spans="1:3">
      <c r="A657" s="472">
        <v>1030704</v>
      </c>
      <c r="B657" s="473" t="s">
        <v>790</v>
      </c>
      <c r="C657" s="108">
        <v>0</v>
      </c>
    </row>
    <row r="658" ht="14.25" customHeight="1" spans="1:3">
      <c r="A658" s="472">
        <v>1030705</v>
      </c>
      <c r="B658" s="473" t="s">
        <v>791</v>
      </c>
      <c r="C658" s="108">
        <f>SUM(C659:C662)</f>
        <v>222</v>
      </c>
    </row>
    <row r="659" ht="14.25" customHeight="1" spans="1:3">
      <c r="A659" s="472">
        <v>103070501</v>
      </c>
      <c r="B659" s="472" t="s">
        <v>792</v>
      </c>
      <c r="C659" s="108">
        <v>96</v>
      </c>
    </row>
    <row r="660" ht="14.25" customHeight="1" spans="1:3">
      <c r="A660" s="472">
        <v>103070502</v>
      </c>
      <c r="B660" s="472" t="s">
        <v>793</v>
      </c>
      <c r="C660" s="108">
        <v>0</v>
      </c>
    </row>
    <row r="661" ht="14.25" customHeight="1" spans="1:3">
      <c r="A661" s="472">
        <v>103070503</v>
      </c>
      <c r="B661" s="472" t="s">
        <v>794</v>
      </c>
      <c r="C661" s="108">
        <v>0</v>
      </c>
    </row>
    <row r="662" ht="14.25" customHeight="1" spans="1:3">
      <c r="A662" s="472">
        <v>103070599</v>
      </c>
      <c r="B662" s="472" t="s">
        <v>795</v>
      </c>
      <c r="C662" s="108">
        <v>126</v>
      </c>
    </row>
    <row r="663" ht="14.25" customHeight="1" spans="1:3">
      <c r="A663" s="472">
        <v>1030706</v>
      </c>
      <c r="B663" s="473" t="s">
        <v>796</v>
      </c>
      <c r="C663" s="108">
        <f>SUM(C664:C668)</f>
        <v>276</v>
      </c>
    </row>
    <row r="664" ht="14.25" customHeight="1" spans="1:3">
      <c r="A664" s="472">
        <v>103070601</v>
      </c>
      <c r="B664" s="472" t="s">
        <v>797</v>
      </c>
      <c r="C664" s="108">
        <v>173</v>
      </c>
    </row>
    <row r="665" ht="14.25" customHeight="1" spans="1:3">
      <c r="A665" s="472">
        <v>103070602</v>
      </c>
      <c r="B665" s="472" t="s">
        <v>798</v>
      </c>
      <c r="C665" s="108">
        <v>5</v>
      </c>
    </row>
    <row r="666" ht="14.25" customHeight="1" spans="1:3">
      <c r="A666" s="472">
        <v>103070603</v>
      </c>
      <c r="B666" s="472" t="s">
        <v>799</v>
      </c>
      <c r="C666" s="108">
        <v>0</v>
      </c>
    </row>
    <row r="667" ht="14.25" customHeight="1" spans="1:3">
      <c r="A667" s="472">
        <v>103070604</v>
      </c>
      <c r="B667" s="472" t="s">
        <v>800</v>
      </c>
      <c r="C667" s="108">
        <v>98</v>
      </c>
    </row>
    <row r="668" ht="14.25" customHeight="1" spans="1:3">
      <c r="A668" s="472">
        <v>103070699</v>
      </c>
      <c r="B668" s="472" t="s">
        <v>801</v>
      </c>
      <c r="C668" s="108">
        <v>0</v>
      </c>
    </row>
    <row r="669" ht="14.25" customHeight="1" spans="1:3">
      <c r="A669" s="472">
        <v>1030707</v>
      </c>
      <c r="B669" s="473" t="s">
        <v>802</v>
      </c>
      <c r="C669" s="108">
        <v>0</v>
      </c>
    </row>
    <row r="670" ht="14.25" customHeight="1" spans="1:3">
      <c r="A670" s="472">
        <v>1030708</v>
      </c>
      <c r="B670" s="473" t="s">
        <v>803</v>
      </c>
      <c r="C670" s="108">
        <f>SUM(C671:C672)</f>
        <v>0</v>
      </c>
    </row>
    <row r="671" ht="14.25" customHeight="1" spans="1:3">
      <c r="A671" s="472">
        <v>103070801</v>
      </c>
      <c r="B671" s="472" t="s">
        <v>804</v>
      </c>
      <c r="C671" s="108">
        <v>0</v>
      </c>
    </row>
    <row r="672" ht="14.25" customHeight="1" spans="1:3">
      <c r="A672" s="472">
        <v>103070802</v>
      </c>
      <c r="B672" s="472" t="s">
        <v>805</v>
      </c>
      <c r="C672" s="108">
        <v>0</v>
      </c>
    </row>
    <row r="673" ht="14.25" customHeight="1" spans="1:3">
      <c r="A673" s="472">
        <v>1030709</v>
      </c>
      <c r="B673" s="473" t="s">
        <v>806</v>
      </c>
      <c r="C673" s="108">
        <v>0</v>
      </c>
    </row>
    <row r="674" ht="14.25" customHeight="1" spans="1:3">
      <c r="A674" s="472">
        <v>1030710</v>
      </c>
      <c r="B674" s="473" t="s">
        <v>807</v>
      </c>
      <c r="C674" s="108">
        <f>C675+C676</f>
        <v>0</v>
      </c>
    </row>
    <row r="675" ht="14.25" customHeight="1" spans="1:3">
      <c r="A675" s="472">
        <v>103071001</v>
      </c>
      <c r="B675" s="472" t="s">
        <v>808</v>
      </c>
      <c r="C675" s="108">
        <v>0</v>
      </c>
    </row>
    <row r="676" ht="14.25" customHeight="1" spans="1:3">
      <c r="A676" s="472">
        <v>103071002</v>
      </c>
      <c r="B676" s="472" t="s">
        <v>809</v>
      </c>
      <c r="C676" s="108">
        <v>0</v>
      </c>
    </row>
    <row r="677" ht="14.25" customHeight="1" spans="1:3">
      <c r="A677" s="472">
        <v>1030711</v>
      </c>
      <c r="B677" s="473" t="s">
        <v>810</v>
      </c>
      <c r="C677" s="108">
        <v>0</v>
      </c>
    </row>
    <row r="678" ht="14.25" customHeight="1" spans="1:3">
      <c r="A678" s="472">
        <v>1030712</v>
      </c>
      <c r="B678" s="473" t="s">
        <v>811</v>
      </c>
      <c r="C678" s="108">
        <v>0</v>
      </c>
    </row>
    <row r="679" ht="14.25" customHeight="1" spans="1:3">
      <c r="A679" s="472">
        <v>1030713</v>
      </c>
      <c r="B679" s="473" t="s">
        <v>812</v>
      </c>
      <c r="C679" s="108">
        <v>0</v>
      </c>
    </row>
    <row r="680" ht="14.25" customHeight="1" spans="1:3">
      <c r="A680" s="472">
        <v>1030714</v>
      </c>
      <c r="B680" s="473" t="s">
        <v>813</v>
      </c>
      <c r="C680" s="108">
        <f>SUM(C681:C684)</f>
        <v>3456</v>
      </c>
    </row>
    <row r="681" ht="14.25" customHeight="1" spans="1:3">
      <c r="A681" s="472">
        <v>103071401</v>
      </c>
      <c r="B681" s="472" t="s">
        <v>814</v>
      </c>
      <c r="C681" s="108">
        <v>0</v>
      </c>
    </row>
    <row r="682" ht="14.25" customHeight="1" spans="1:3">
      <c r="A682" s="472">
        <v>103071402</v>
      </c>
      <c r="B682" s="472" t="s">
        <v>815</v>
      </c>
      <c r="C682" s="108">
        <v>0</v>
      </c>
    </row>
    <row r="683" ht="14.25" customHeight="1" spans="1:3">
      <c r="A683" s="472">
        <v>103071404</v>
      </c>
      <c r="B683" s="472" t="s">
        <v>816</v>
      </c>
      <c r="C683" s="108">
        <v>3456</v>
      </c>
    </row>
    <row r="684" ht="14.25" customHeight="1" spans="1:3">
      <c r="A684" s="472">
        <v>103071405</v>
      </c>
      <c r="B684" s="472" t="s">
        <v>817</v>
      </c>
      <c r="C684" s="108">
        <v>0</v>
      </c>
    </row>
    <row r="685" ht="14.25" customHeight="1" spans="1:3">
      <c r="A685" s="472">
        <v>1030715</v>
      </c>
      <c r="B685" s="473" t="s">
        <v>818</v>
      </c>
      <c r="C685" s="108">
        <v>0</v>
      </c>
    </row>
    <row r="686" ht="14.25" customHeight="1" spans="1:3">
      <c r="A686" s="472">
        <v>1030716</v>
      </c>
      <c r="B686" s="473" t="s">
        <v>819</v>
      </c>
      <c r="C686" s="108">
        <v>0</v>
      </c>
    </row>
    <row r="687" ht="14.25" customHeight="1" spans="1:3">
      <c r="A687" s="472">
        <v>1030717</v>
      </c>
      <c r="B687" s="473" t="s">
        <v>820</v>
      </c>
      <c r="C687" s="108">
        <v>0</v>
      </c>
    </row>
    <row r="688" ht="14.25" customHeight="1" spans="1:3">
      <c r="A688" s="472">
        <v>1030718</v>
      </c>
      <c r="B688" s="473" t="s">
        <v>821</v>
      </c>
      <c r="C688" s="108">
        <v>0</v>
      </c>
    </row>
    <row r="689" ht="14.25" customHeight="1" spans="1:3">
      <c r="A689" s="472">
        <v>1030719</v>
      </c>
      <c r="B689" s="473" t="s">
        <v>822</v>
      </c>
      <c r="C689" s="108">
        <f>C690+C691</f>
        <v>105</v>
      </c>
    </row>
    <row r="690" ht="14.25" customHeight="1" spans="1:3">
      <c r="A690" s="472">
        <v>103071901</v>
      </c>
      <c r="B690" s="472" t="s">
        <v>823</v>
      </c>
      <c r="C690" s="108">
        <v>0</v>
      </c>
    </row>
    <row r="691" ht="14.25" customHeight="1" spans="1:3">
      <c r="A691" s="472">
        <v>103071999</v>
      </c>
      <c r="B691" s="472" t="s">
        <v>824</v>
      </c>
      <c r="C691" s="108">
        <v>105</v>
      </c>
    </row>
    <row r="692" ht="14.25" customHeight="1" spans="1:3">
      <c r="A692" s="472">
        <v>1030720</v>
      </c>
      <c r="B692" s="473" t="s">
        <v>825</v>
      </c>
      <c r="C692" s="108">
        <v>0</v>
      </c>
    </row>
    <row r="693" ht="14.25" customHeight="1" spans="1:3">
      <c r="A693" s="472">
        <v>1030799</v>
      </c>
      <c r="B693" s="473" t="s">
        <v>826</v>
      </c>
      <c r="C693" s="108">
        <v>5210</v>
      </c>
    </row>
    <row r="694" ht="14.25" customHeight="1" spans="1:3">
      <c r="A694" s="472">
        <v>10308</v>
      </c>
      <c r="B694" s="473" t="s">
        <v>827</v>
      </c>
      <c r="C694" s="108">
        <f>C695+C696</f>
        <v>0</v>
      </c>
    </row>
    <row r="695" ht="14.25" customHeight="1" spans="1:3">
      <c r="A695" s="472">
        <v>1030801</v>
      </c>
      <c r="B695" s="473" t="s">
        <v>828</v>
      </c>
      <c r="C695" s="108">
        <v>0</v>
      </c>
    </row>
    <row r="696" ht="14.25" customHeight="1" spans="1:3">
      <c r="A696" s="472">
        <v>1030802</v>
      </c>
      <c r="B696" s="473" t="s">
        <v>829</v>
      </c>
      <c r="C696" s="108">
        <v>0</v>
      </c>
    </row>
    <row r="697" ht="14.25" customHeight="1" spans="1:3">
      <c r="A697" s="472">
        <v>10309</v>
      </c>
      <c r="B697" s="473" t="s">
        <v>830</v>
      </c>
      <c r="C697" s="108">
        <f>SUM(C698:C702)</f>
        <v>249</v>
      </c>
    </row>
    <row r="698" ht="14.25" customHeight="1" spans="1:3">
      <c r="A698" s="472">
        <v>1030901</v>
      </c>
      <c r="B698" s="473" t="s">
        <v>831</v>
      </c>
      <c r="C698" s="108">
        <v>0</v>
      </c>
    </row>
    <row r="699" ht="14.25" customHeight="1" spans="1:3">
      <c r="A699" s="472">
        <v>1030902</v>
      </c>
      <c r="B699" s="473" t="s">
        <v>832</v>
      </c>
      <c r="C699" s="108">
        <v>0</v>
      </c>
    </row>
    <row r="700" ht="14.25" customHeight="1" spans="1:3">
      <c r="A700" s="472">
        <v>1030903</v>
      </c>
      <c r="B700" s="473" t="s">
        <v>833</v>
      </c>
      <c r="C700" s="108">
        <v>249</v>
      </c>
    </row>
    <row r="701" ht="14.25" customHeight="1" spans="1:3">
      <c r="A701" s="472">
        <v>1030904</v>
      </c>
      <c r="B701" s="473" t="s">
        <v>834</v>
      </c>
      <c r="C701" s="108">
        <v>0</v>
      </c>
    </row>
    <row r="702" ht="14.25" customHeight="1" spans="1:3">
      <c r="A702" s="472">
        <v>1030999</v>
      </c>
      <c r="B702" s="473" t="s">
        <v>835</v>
      </c>
      <c r="C702" s="108">
        <v>0</v>
      </c>
    </row>
    <row r="703" ht="14.25" customHeight="1" spans="1:3">
      <c r="A703" s="472">
        <v>10399</v>
      </c>
      <c r="B703" s="473" t="s">
        <v>836</v>
      </c>
      <c r="C703" s="108">
        <f>SUM(C704:C710)</f>
        <v>0</v>
      </c>
    </row>
    <row r="704" ht="14.25" customHeight="1" spans="1:3">
      <c r="A704" s="472">
        <v>1039904</v>
      </c>
      <c r="B704" s="473" t="s">
        <v>837</v>
      </c>
      <c r="C704" s="108">
        <v>0</v>
      </c>
    </row>
    <row r="705" ht="14.25" customHeight="1" spans="1:3">
      <c r="A705" s="472">
        <v>1039907</v>
      </c>
      <c r="B705" s="473" t="s">
        <v>838</v>
      </c>
      <c r="C705" s="108">
        <v>0</v>
      </c>
    </row>
    <row r="706" ht="14.25" customHeight="1" spans="1:3">
      <c r="A706" s="472">
        <v>1039908</v>
      </c>
      <c r="B706" s="473" t="s">
        <v>839</v>
      </c>
      <c r="C706" s="108">
        <v>0</v>
      </c>
    </row>
    <row r="707" ht="14.25" customHeight="1" spans="1:3">
      <c r="A707" s="472">
        <v>1039912</v>
      </c>
      <c r="B707" s="473" t="s">
        <v>840</v>
      </c>
      <c r="C707" s="108">
        <v>0</v>
      </c>
    </row>
    <row r="708" ht="14.25" customHeight="1" spans="1:3">
      <c r="A708" s="472">
        <v>1039913</v>
      </c>
      <c r="B708" s="473" t="s">
        <v>841</v>
      </c>
      <c r="C708" s="108">
        <v>0</v>
      </c>
    </row>
    <row r="709" ht="14.25" customHeight="1" spans="1:3">
      <c r="A709" s="472">
        <v>1039914</v>
      </c>
      <c r="B709" s="473" t="s">
        <v>842</v>
      </c>
      <c r="C709" s="108">
        <v>0</v>
      </c>
    </row>
    <row r="710" ht="14.25" customHeight="1" spans="1:3">
      <c r="A710" s="472">
        <v>1039999</v>
      </c>
      <c r="B710" s="473" t="s">
        <v>843</v>
      </c>
      <c r="C710" s="108">
        <v>0</v>
      </c>
    </row>
    <row r="711" ht="14.25" customHeight="1" spans="1:3">
      <c r="A711" s="472">
        <v>1030701</v>
      </c>
      <c r="B711" s="230" t="s">
        <v>779</v>
      </c>
      <c r="C711" s="108">
        <v>0</v>
      </c>
    </row>
    <row r="712" ht="14.25" customHeight="1" spans="1:3">
      <c r="A712" s="472">
        <v>103070101</v>
      </c>
      <c r="B712" s="230" t="s">
        <v>780</v>
      </c>
      <c r="C712" s="108">
        <v>0</v>
      </c>
    </row>
    <row r="713" ht="14.25" customHeight="1" spans="1:3">
      <c r="A713" s="472">
        <v>103070102</v>
      </c>
      <c r="B713" s="230" t="s">
        <v>781</v>
      </c>
      <c r="C713" s="108">
        <v>0</v>
      </c>
    </row>
    <row r="714" ht="14.25" customHeight="1" spans="1:3">
      <c r="A714" s="472">
        <v>1030702</v>
      </c>
      <c r="B714" s="230" t="s">
        <v>782</v>
      </c>
      <c r="C714" s="108">
        <v>0</v>
      </c>
    </row>
    <row r="715" ht="14.25" customHeight="1" spans="1:3">
      <c r="A715" s="472">
        <v>103070201</v>
      </c>
      <c r="B715" s="230" t="s">
        <v>783</v>
      </c>
      <c r="C715" s="108">
        <v>0</v>
      </c>
    </row>
    <row r="716" ht="14.25" customHeight="1" spans="1:3">
      <c r="A716" s="472">
        <v>103070202</v>
      </c>
      <c r="B716" s="230" t="s">
        <v>784</v>
      </c>
      <c r="C716" s="108">
        <v>0</v>
      </c>
    </row>
    <row r="717" ht="14.25" customHeight="1" spans="1:3">
      <c r="A717" s="472">
        <v>103070203</v>
      </c>
      <c r="B717" s="230" t="s">
        <v>785</v>
      </c>
      <c r="C717" s="108">
        <v>0</v>
      </c>
    </row>
    <row r="718" ht="14.25" customHeight="1" spans="1:3">
      <c r="A718" s="472">
        <v>103070204</v>
      </c>
      <c r="B718" s="497" t="s">
        <v>786</v>
      </c>
      <c r="C718" s="108">
        <v>0</v>
      </c>
    </row>
    <row r="719" ht="14.25" customHeight="1" spans="1:3">
      <c r="A719" s="472">
        <v>103070205</v>
      </c>
      <c r="B719" s="230" t="s">
        <v>787</v>
      </c>
      <c r="C719" s="108">
        <v>0</v>
      </c>
    </row>
    <row r="720" ht="14.25" customHeight="1" spans="1:3">
      <c r="A720" s="472">
        <v>103070206</v>
      </c>
      <c r="B720" s="230" t="s">
        <v>788</v>
      </c>
      <c r="C720" s="108">
        <v>0</v>
      </c>
    </row>
    <row r="721" ht="14.25" customHeight="1" spans="1:3">
      <c r="A721" s="472">
        <v>1030703</v>
      </c>
      <c r="B721" s="230" t="s">
        <v>789</v>
      </c>
      <c r="C721" s="108">
        <v>0</v>
      </c>
    </row>
    <row r="722" ht="14.25" customHeight="1" spans="1:3">
      <c r="A722" s="472">
        <v>1030704</v>
      </c>
      <c r="B722" s="230" t="s">
        <v>790</v>
      </c>
      <c r="C722" s="108">
        <v>0</v>
      </c>
    </row>
    <row r="723" ht="14.25" customHeight="1" spans="1:3">
      <c r="A723" s="472">
        <v>1030705</v>
      </c>
      <c r="B723" s="230" t="s">
        <v>791</v>
      </c>
      <c r="C723" s="108">
        <v>203</v>
      </c>
    </row>
    <row r="724" ht="14.25" customHeight="1" spans="1:3">
      <c r="A724" s="472">
        <v>103070501</v>
      </c>
      <c r="B724" s="497" t="s">
        <v>792</v>
      </c>
      <c r="C724" s="108">
        <v>112</v>
      </c>
    </row>
    <row r="725" ht="14.25" customHeight="1" spans="1:3">
      <c r="A725" s="472">
        <v>103070502</v>
      </c>
      <c r="B725" s="497" t="s">
        <v>793</v>
      </c>
      <c r="C725" s="108">
        <v>91</v>
      </c>
    </row>
    <row r="726" ht="14.25" customHeight="1" spans="1:3">
      <c r="A726" s="472">
        <v>103070503</v>
      </c>
      <c r="B726" s="497" t="s">
        <v>794</v>
      </c>
      <c r="C726" s="108">
        <v>0</v>
      </c>
    </row>
    <row r="727" ht="14.25" customHeight="1" spans="1:3">
      <c r="A727" s="472">
        <v>103070599</v>
      </c>
      <c r="B727" s="473" t="s">
        <v>795</v>
      </c>
      <c r="C727" s="108">
        <v>0</v>
      </c>
    </row>
    <row r="728" ht="14.25" customHeight="1" spans="1:3">
      <c r="A728" s="472">
        <v>1030706</v>
      </c>
      <c r="B728" s="472" t="s">
        <v>796</v>
      </c>
      <c r="C728" s="108">
        <v>330</v>
      </c>
    </row>
    <row r="729" ht="14.25" customHeight="1" spans="1:3">
      <c r="A729" s="472">
        <v>103070601</v>
      </c>
      <c r="B729" s="472" t="s">
        <v>797</v>
      </c>
      <c r="C729" s="108">
        <v>184</v>
      </c>
    </row>
    <row r="730" ht="14.25" customHeight="1" spans="1:3">
      <c r="A730" s="472">
        <v>103070602</v>
      </c>
      <c r="B730" s="230" t="s">
        <v>798</v>
      </c>
      <c r="C730" s="108">
        <v>19</v>
      </c>
    </row>
    <row r="731" ht="14.25" customHeight="1" spans="1:3">
      <c r="A731" s="472">
        <v>103070603</v>
      </c>
      <c r="B731" s="497" t="s">
        <v>799</v>
      </c>
      <c r="C731" s="108">
        <v>0</v>
      </c>
    </row>
    <row r="732" ht="14.25" customHeight="1" spans="1:3">
      <c r="A732" s="472">
        <v>103070604</v>
      </c>
      <c r="B732" s="230" t="s">
        <v>800</v>
      </c>
      <c r="C732" s="108">
        <v>127</v>
      </c>
    </row>
    <row r="733" ht="14.25" customHeight="1" spans="1:3">
      <c r="A733" s="472">
        <v>103070699</v>
      </c>
      <c r="B733" s="230" t="s">
        <v>801</v>
      </c>
      <c r="C733" s="108">
        <v>0</v>
      </c>
    </row>
    <row r="734" ht="14.25" customHeight="1" spans="1:3">
      <c r="A734" s="472">
        <v>1030707</v>
      </c>
      <c r="B734" s="497" t="s">
        <v>802</v>
      </c>
      <c r="C734" s="108">
        <v>0</v>
      </c>
    </row>
    <row r="735" ht="14.25" customHeight="1" spans="1:3">
      <c r="A735" s="472">
        <v>1030708</v>
      </c>
      <c r="B735" s="230" t="s">
        <v>803</v>
      </c>
      <c r="C735" s="108">
        <v>0</v>
      </c>
    </row>
    <row r="736" ht="14.25" customHeight="1" spans="1:3">
      <c r="A736" s="472">
        <v>103070801</v>
      </c>
      <c r="B736" s="497" t="s">
        <v>804</v>
      </c>
      <c r="C736" s="108">
        <v>0</v>
      </c>
    </row>
    <row r="737" ht="14.25" customHeight="1" spans="1:3">
      <c r="A737" s="472">
        <v>103070802</v>
      </c>
      <c r="B737" s="230" t="s">
        <v>805</v>
      </c>
      <c r="C737" s="108">
        <v>0</v>
      </c>
    </row>
    <row r="738" ht="14.25" customHeight="1" spans="1:3">
      <c r="A738" s="472">
        <v>1030709</v>
      </c>
      <c r="B738" s="497" t="s">
        <v>806</v>
      </c>
      <c r="C738" s="108">
        <v>0</v>
      </c>
    </row>
    <row r="739" ht="14.25" customHeight="1" spans="1:3">
      <c r="A739" s="472">
        <v>1030710</v>
      </c>
      <c r="B739" s="497" t="s">
        <v>807</v>
      </c>
      <c r="C739" s="108">
        <v>0</v>
      </c>
    </row>
    <row r="740" ht="14.25" customHeight="1" spans="1:3">
      <c r="A740" s="472">
        <v>103071001</v>
      </c>
      <c r="B740" s="230" t="s">
        <v>808</v>
      </c>
      <c r="C740" s="108">
        <v>0</v>
      </c>
    </row>
    <row r="741" ht="14.25" customHeight="1" spans="1:3">
      <c r="A741" s="472">
        <v>103071002</v>
      </c>
      <c r="B741" s="230" t="s">
        <v>809</v>
      </c>
      <c r="C741" s="108">
        <v>0</v>
      </c>
    </row>
    <row r="742" ht="14.25" customHeight="1" spans="1:3">
      <c r="A742" s="472">
        <v>1030711</v>
      </c>
      <c r="B742" s="230" t="s">
        <v>810</v>
      </c>
      <c r="C742" s="108">
        <v>0</v>
      </c>
    </row>
    <row r="743" ht="14.25" customHeight="1" spans="1:3">
      <c r="A743" s="472">
        <v>1030712</v>
      </c>
      <c r="B743" s="497" t="s">
        <v>811</v>
      </c>
      <c r="C743" s="108">
        <v>0</v>
      </c>
    </row>
    <row r="744" ht="14.25" customHeight="1" spans="1:3">
      <c r="A744" s="472">
        <v>1030713</v>
      </c>
      <c r="B744" s="497" t="s">
        <v>812</v>
      </c>
      <c r="C744" s="108">
        <v>0</v>
      </c>
    </row>
    <row r="745" ht="14.25" customHeight="1" spans="1:3">
      <c r="A745" s="472">
        <v>1030714</v>
      </c>
      <c r="B745" s="497" t="s">
        <v>813</v>
      </c>
      <c r="C745" s="108">
        <v>0</v>
      </c>
    </row>
    <row r="746" ht="14.25" customHeight="1" spans="1:3">
      <c r="A746" s="472">
        <v>103071401</v>
      </c>
      <c r="B746" s="230" t="s">
        <v>814</v>
      </c>
      <c r="C746" s="108">
        <v>0</v>
      </c>
    </row>
    <row r="747" ht="14.25" customHeight="1" spans="1:3">
      <c r="A747" s="472">
        <v>103071402</v>
      </c>
      <c r="B747" s="230" t="s">
        <v>815</v>
      </c>
      <c r="C747" s="108">
        <v>0</v>
      </c>
    </row>
    <row r="748" ht="14.25" customHeight="1" spans="1:3">
      <c r="A748" s="472">
        <v>103071404</v>
      </c>
      <c r="B748" s="497" t="s">
        <v>844</v>
      </c>
      <c r="C748" s="108">
        <v>0</v>
      </c>
    </row>
    <row r="749" ht="14.25" customHeight="1" spans="1:3">
      <c r="A749" s="472">
        <v>103071405</v>
      </c>
      <c r="B749" s="230" t="s">
        <v>845</v>
      </c>
      <c r="C749" s="108">
        <v>0</v>
      </c>
    </row>
    <row r="750" ht="14.25" customHeight="1" spans="1:3">
      <c r="A750" s="472">
        <v>1030715</v>
      </c>
      <c r="B750" s="230" t="s">
        <v>818</v>
      </c>
      <c r="C750" s="108">
        <v>0</v>
      </c>
    </row>
    <row r="751" ht="14.25" customHeight="1" spans="1:3">
      <c r="A751" s="472">
        <v>1030716</v>
      </c>
      <c r="B751" s="230" t="s">
        <v>819</v>
      </c>
      <c r="C751" s="108">
        <v>0</v>
      </c>
    </row>
    <row r="752" ht="14.25" customHeight="1" spans="1:3">
      <c r="A752" s="472">
        <v>1030717</v>
      </c>
      <c r="B752" s="230" t="s">
        <v>820</v>
      </c>
      <c r="C752" s="108">
        <v>0</v>
      </c>
    </row>
    <row r="753" ht="14.25" customHeight="1" spans="1:3">
      <c r="A753" s="472">
        <v>1030718</v>
      </c>
      <c r="B753" s="230" t="s">
        <v>821</v>
      </c>
      <c r="C753" s="108">
        <v>0</v>
      </c>
    </row>
    <row r="754" ht="14.25" customHeight="1" spans="1:3">
      <c r="A754" s="472">
        <v>1030719</v>
      </c>
      <c r="B754" s="230" t="s">
        <v>822</v>
      </c>
      <c r="C754" s="108">
        <v>87</v>
      </c>
    </row>
    <row r="755" ht="14.25" customHeight="1" spans="1:3">
      <c r="A755" s="472">
        <v>103071901</v>
      </c>
      <c r="B755" s="497" t="s">
        <v>823</v>
      </c>
      <c r="C755" s="108">
        <v>0</v>
      </c>
    </row>
    <row r="756" ht="14.25" customHeight="1" spans="1:3">
      <c r="A756" s="472">
        <v>103071999</v>
      </c>
      <c r="B756" s="497" t="s">
        <v>824</v>
      </c>
      <c r="C756" s="108">
        <v>87</v>
      </c>
    </row>
    <row r="757" ht="14.25" customHeight="1" spans="1:3">
      <c r="A757" s="472">
        <v>1030720</v>
      </c>
      <c r="B757" s="497" t="s">
        <v>825</v>
      </c>
      <c r="C757" s="108">
        <v>0</v>
      </c>
    </row>
    <row r="758" ht="14.25" customHeight="1" spans="1:3">
      <c r="A758" s="472">
        <v>1030799</v>
      </c>
      <c r="B758" s="230" t="s">
        <v>826</v>
      </c>
      <c r="C758" s="108">
        <v>1059</v>
      </c>
    </row>
    <row r="759" ht="14.25" customHeight="1" spans="1:3">
      <c r="A759" s="472">
        <v>10308</v>
      </c>
      <c r="B759" s="230" t="s">
        <v>827</v>
      </c>
      <c r="C759" s="108">
        <v>0</v>
      </c>
    </row>
    <row r="760" ht="14.25" customHeight="1" spans="1:3">
      <c r="A760" s="472">
        <v>1030801</v>
      </c>
      <c r="B760" s="230" t="s">
        <v>828</v>
      </c>
      <c r="C760" s="108">
        <v>0</v>
      </c>
    </row>
    <row r="761" ht="14.25" customHeight="1" spans="1:3">
      <c r="A761" s="472">
        <v>1030802</v>
      </c>
      <c r="B761" s="230" t="s">
        <v>829</v>
      </c>
      <c r="C761" s="108">
        <v>0</v>
      </c>
    </row>
    <row r="762" ht="14.25" customHeight="1" spans="1:3">
      <c r="A762" s="472">
        <v>10309</v>
      </c>
      <c r="B762" s="497" t="s">
        <v>830</v>
      </c>
      <c r="C762" s="108">
        <v>339</v>
      </c>
    </row>
    <row r="763" ht="14.25" customHeight="1" spans="1:3">
      <c r="A763" s="472">
        <v>1030901</v>
      </c>
      <c r="B763" s="230" t="s">
        <v>831</v>
      </c>
      <c r="C763" s="108">
        <v>0</v>
      </c>
    </row>
    <row r="764" ht="14.25" customHeight="1" spans="1:3">
      <c r="A764" s="472">
        <v>1030902</v>
      </c>
      <c r="B764" s="230" t="s">
        <v>832</v>
      </c>
      <c r="C764" s="108">
        <v>0</v>
      </c>
    </row>
    <row r="765" ht="14.25" customHeight="1" spans="1:3">
      <c r="A765" s="472">
        <v>1030903</v>
      </c>
      <c r="B765" s="230" t="s">
        <v>833</v>
      </c>
      <c r="C765" s="108">
        <v>339</v>
      </c>
    </row>
    <row r="766" ht="14.25" customHeight="1" spans="1:3">
      <c r="A766" s="472">
        <v>1030904</v>
      </c>
      <c r="B766" s="230" t="s">
        <v>834</v>
      </c>
      <c r="C766" s="108">
        <v>0</v>
      </c>
    </row>
    <row r="767" ht="14.25" customHeight="1" spans="1:3">
      <c r="A767" s="472">
        <v>1030999</v>
      </c>
      <c r="B767" s="497" t="s">
        <v>835</v>
      </c>
      <c r="C767" s="108">
        <v>0</v>
      </c>
    </row>
    <row r="768" ht="14.25" customHeight="1" spans="1:3">
      <c r="A768" s="472">
        <v>10399</v>
      </c>
      <c r="B768" s="497" t="s">
        <v>836</v>
      </c>
      <c r="C768" s="108">
        <v>0</v>
      </c>
    </row>
    <row r="769" ht="14.25" customHeight="1" spans="1:3">
      <c r="A769" s="472">
        <v>1039904</v>
      </c>
      <c r="B769" s="230" t="s">
        <v>837</v>
      </c>
      <c r="C769" s="108">
        <v>0</v>
      </c>
    </row>
    <row r="770" ht="14.25" customHeight="1" spans="1:3">
      <c r="A770" s="472">
        <v>1039907</v>
      </c>
      <c r="B770" s="230" t="s">
        <v>838</v>
      </c>
      <c r="C770" s="108">
        <v>0</v>
      </c>
    </row>
    <row r="771" ht="14.25" customHeight="1" spans="1:3">
      <c r="A771" s="472">
        <v>1039908</v>
      </c>
      <c r="B771" s="497" t="s">
        <v>839</v>
      </c>
      <c r="C771" s="108">
        <v>0</v>
      </c>
    </row>
    <row r="772" ht="14.25" customHeight="1" spans="1:3">
      <c r="A772" s="472">
        <v>1039912</v>
      </c>
      <c r="B772" s="497" t="s">
        <v>840</v>
      </c>
      <c r="C772" s="108">
        <v>0</v>
      </c>
    </row>
    <row r="773" ht="14.25" customHeight="1" spans="1:3">
      <c r="A773" s="472">
        <v>1039913</v>
      </c>
      <c r="B773" s="230" t="s">
        <v>841</v>
      </c>
      <c r="C773" s="108">
        <v>0</v>
      </c>
    </row>
    <row r="774" ht="14.25" customHeight="1" spans="1:3">
      <c r="A774" s="472">
        <v>1039914</v>
      </c>
      <c r="B774" s="230" t="s">
        <v>842</v>
      </c>
      <c r="C774" s="108">
        <v>0</v>
      </c>
    </row>
    <row r="775" ht="14.25" customHeight="1" spans="1:3">
      <c r="A775" s="472">
        <v>1039999</v>
      </c>
      <c r="B775" s="497" t="s">
        <v>843</v>
      </c>
      <c r="C775" s="108">
        <v>0</v>
      </c>
    </row>
    <row r="776" ht="14.25" customHeight="1" spans="3:3">
      <c r="C776"/>
    </row>
    <row r="777" ht="14.25" customHeight="1" spans="3:3">
      <c r="C777"/>
    </row>
    <row r="778" ht="14.25" customHeight="1" spans="3:3">
      <c r="C778"/>
    </row>
    <row r="779" ht="14.25" customHeight="1" spans="3:3">
      <c r="C779"/>
    </row>
    <row r="780" ht="14.25" customHeight="1" spans="3:3">
      <c r="C780"/>
    </row>
    <row r="781" ht="14.25" customHeight="1" spans="3:3">
      <c r="C781"/>
    </row>
    <row r="782" ht="14.25" customHeight="1" spans="3:3">
      <c r="C782"/>
    </row>
    <row r="783" ht="14.25" customHeight="1" spans="3:3">
      <c r="C783"/>
    </row>
    <row r="784" ht="14.25" customHeight="1" spans="3:3">
      <c r="C784"/>
    </row>
    <row r="785" ht="14.25" customHeight="1" spans="3:3">
      <c r="C785"/>
    </row>
    <row r="786" ht="14.25" customHeight="1" spans="3:3">
      <c r="C786"/>
    </row>
    <row r="787" ht="14.25" customHeight="1" spans="3:3">
      <c r="C787"/>
    </row>
    <row r="788" ht="14.25" customHeight="1" spans="3:3">
      <c r="C788"/>
    </row>
    <row r="789" ht="14.25" customHeight="1" spans="3:3">
      <c r="C789"/>
    </row>
    <row r="790" ht="14.25" customHeight="1" spans="3:3">
      <c r="C790"/>
    </row>
    <row r="791" ht="14.25" customHeight="1" spans="3:3">
      <c r="C791"/>
    </row>
    <row r="792" ht="14.25" customHeight="1" spans="3:3">
      <c r="C792"/>
    </row>
    <row r="793" ht="14.25" customHeight="1" spans="3:3">
      <c r="C793"/>
    </row>
    <row r="794" ht="14.25" customHeight="1" spans="3:3">
      <c r="C794"/>
    </row>
    <row r="795" ht="14.25" customHeight="1" spans="3:3">
      <c r="C795"/>
    </row>
    <row r="796" ht="14.25" customHeight="1" spans="3:3">
      <c r="C796"/>
    </row>
    <row r="797" ht="14.25" customHeight="1" spans="3:3">
      <c r="C797"/>
    </row>
    <row r="798" ht="14.25" customHeight="1" spans="3:3">
      <c r="C798"/>
    </row>
    <row r="799" ht="14.25" customHeight="1" spans="3:3">
      <c r="C799"/>
    </row>
    <row r="800" spans="3:3">
      <c r="C800"/>
    </row>
    <row r="801" spans="3:3">
      <c r="C801"/>
    </row>
    <row r="802" spans="3:3">
      <c r="C802"/>
    </row>
    <row r="803" spans="3:3">
      <c r="C803"/>
    </row>
    <row r="804" spans="3:3">
      <c r="C804"/>
    </row>
    <row r="805" spans="3:3">
      <c r="C805"/>
    </row>
    <row r="806" spans="3:3">
      <c r="C806"/>
    </row>
    <row r="807" spans="3:3">
      <c r="C807"/>
    </row>
    <row r="808" spans="3:3">
      <c r="C808"/>
    </row>
    <row r="809" spans="3:3">
      <c r="C809"/>
    </row>
    <row r="810" spans="3:3">
      <c r="C810"/>
    </row>
    <row r="811" spans="3:3">
      <c r="C811"/>
    </row>
    <row r="812" spans="3:3">
      <c r="C812"/>
    </row>
    <row r="813" spans="3:3">
      <c r="C813"/>
    </row>
    <row r="814" spans="3:3">
      <c r="C814"/>
    </row>
    <row r="815" spans="3:3">
      <c r="C815"/>
    </row>
    <row r="816" spans="3:3">
      <c r="C816"/>
    </row>
    <row r="817" spans="3:3">
      <c r="C817"/>
    </row>
    <row r="818" spans="3:3">
      <c r="C818"/>
    </row>
    <row r="819" spans="3:3">
      <c r="C819"/>
    </row>
    <row r="820" spans="3:3">
      <c r="C820"/>
    </row>
    <row r="821" spans="3:3">
      <c r="C821"/>
    </row>
    <row r="822" spans="3:3">
      <c r="C822"/>
    </row>
    <row r="823" spans="3:3">
      <c r="C823"/>
    </row>
    <row r="824" spans="3:3">
      <c r="C824"/>
    </row>
    <row r="825" spans="3:3">
      <c r="C825"/>
    </row>
    <row r="826" spans="3:3">
      <c r="C826"/>
    </row>
    <row r="827" spans="3:3">
      <c r="C827"/>
    </row>
    <row r="828" spans="3:3">
      <c r="C828"/>
    </row>
    <row r="829" spans="3:3">
      <c r="C829"/>
    </row>
    <row r="830" spans="3:3">
      <c r="C830"/>
    </row>
    <row r="831" spans="3:3">
      <c r="C831"/>
    </row>
    <row r="832" spans="3:3">
      <c r="C832"/>
    </row>
    <row r="833" spans="3:3">
      <c r="C833"/>
    </row>
    <row r="834" spans="3:3">
      <c r="C834"/>
    </row>
    <row r="835" spans="3:3">
      <c r="C835"/>
    </row>
    <row r="836" spans="3:3">
      <c r="C836"/>
    </row>
    <row r="837" spans="3:3">
      <c r="C837"/>
    </row>
    <row r="838" spans="3:3">
      <c r="C838"/>
    </row>
    <row r="839" spans="3:3">
      <c r="C839"/>
    </row>
    <row r="840" spans="3:3">
      <c r="C840"/>
    </row>
    <row r="841" spans="3:3">
      <c r="C841"/>
    </row>
    <row r="842" spans="3:3">
      <c r="C842"/>
    </row>
    <row r="843" spans="3:3">
      <c r="C843"/>
    </row>
    <row r="844" spans="3:3">
      <c r="C844"/>
    </row>
    <row r="845" spans="3:3">
      <c r="C845"/>
    </row>
    <row r="846" spans="3:3">
      <c r="C846"/>
    </row>
    <row r="847" spans="3:3">
      <c r="C847"/>
    </row>
    <row r="848" spans="3:3">
      <c r="C848"/>
    </row>
    <row r="849" spans="3:3">
      <c r="C849"/>
    </row>
    <row r="850" spans="3:3">
      <c r="C850"/>
    </row>
    <row r="851" spans="3:3">
      <c r="C851"/>
    </row>
    <row r="852" spans="3:3">
      <c r="C852"/>
    </row>
    <row r="853" spans="3:3">
      <c r="C853"/>
    </row>
    <row r="854" spans="3:3">
      <c r="C854"/>
    </row>
    <row r="855" spans="3:3">
      <c r="C855"/>
    </row>
    <row r="856" spans="3:3">
      <c r="C856"/>
    </row>
    <row r="857" spans="3:3">
      <c r="C857"/>
    </row>
    <row r="858" spans="3:3">
      <c r="C858"/>
    </row>
    <row r="859" spans="3:3">
      <c r="C859"/>
    </row>
    <row r="860" spans="3:3">
      <c r="C860"/>
    </row>
    <row r="861" spans="3:3">
      <c r="C861"/>
    </row>
    <row r="862" spans="3:3">
      <c r="C862"/>
    </row>
    <row r="863" spans="3:3">
      <c r="C863"/>
    </row>
    <row r="864" spans="3:3">
      <c r="C864"/>
    </row>
    <row r="865" spans="3:3">
      <c r="C865"/>
    </row>
    <row r="866" spans="3:3">
      <c r="C866"/>
    </row>
    <row r="867" spans="3:3">
      <c r="C867"/>
    </row>
    <row r="868" spans="3:3">
      <c r="C868"/>
    </row>
    <row r="869" spans="3:3">
      <c r="C869"/>
    </row>
    <row r="870" spans="3:3">
      <c r="C870"/>
    </row>
    <row r="871" spans="3:3">
      <c r="C871"/>
    </row>
    <row r="872" spans="3:3">
      <c r="C872"/>
    </row>
    <row r="873" spans="3:3">
      <c r="C873"/>
    </row>
    <row r="874" spans="3:3">
      <c r="C874"/>
    </row>
    <row r="875" spans="3:3">
      <c r="C875"/>
    </row>
    <row r="876" spans="3:3">
      <c r="C876"/>
    </row>
    <row r="877" spans="3:3">
      <c r="C877"/>
    </row>
    <row r="878" spans="3:3">
      <c r="C878"/>
    </row>
    <row r="879" spans="3:3">
      <c r="C879"/>
    </row>
    <row r="880" spans="3:3">
      <c r="C880"/>
    </row>
    <row r="881" spans="3:3">
      <c r="C881"/>
    </row>
    <row r="882" spans="3:3">
      <c r="C882"/>
    </row>
    <row r="883" spans="3:3">
      <c r="C883"/>
    </row>
    <row r="884" spans="3:3">
      <c r="C884"/>
    </row>
    <row r="885" spans="3:3">
      <c r="C885"/>
    </row>
    <row r="886" spans="3:3">
      <c r="C886"/>
    </row>
    <row r="887" spans="3:3">
      <c r="C887"/>
    </row>
    <row r="888" spans="3:3">
      <c r="C888"/>
    </row>
    <row r="889" spans="3:3">
      <c r="C889"/>
    </row>
    <row r="890" spans="3:3">
      <c r="C890"/>
    </row>
    <row r="891" spans="3:3">
      <c r="C891"/>
    </row>
    <row r="892" spans="3:3">
      <c r="C892"/>
    </row>
    <row r="893" spans="3:3">
      <c r="C893"/>
    </row>
    <row r="894" spans="3:3">
      <c r="C894"/>
    </row>
    <row r="895" spans="3:3">
      <c r="C895"/>
    </row>
    <row r="896" spans="3:3">
      <c r="C896"/>
    </row>
    <row r="897" spans="3:3">
      <c r="C897"/>
    </row>
    <row r="898" spans="3:3">
      <c r="C898"/>
    </row>
    <row r="899" spans="3:3">
      <c r="C899"/>
    </row>
    <row r="900" spans="3:3">
      <c r="C900"/>
    </row>
    <row r="901" spans="3:3">
      <c r="C901"/>
    </row>
    <row r="902" spans="3:3">
      <c r="C902"/>
    </row>
    <row r="903" spans="3:3">
      <c r="C903"/>
    </row>
    <row r="904" spans="3:3">
      <c r="C904"/>
    </row>
    <row r="905" spans="3:3">
      <c r="C905"/>
    </row>
    <row r="906" spans="3:3">
      <c r="C906"/>
    </row>
    <row r="907" spans="3:3">
      <c r="C907"/>
    </row>
    <row r="908" spans="3:3">
      <c r="C908"/>
    </row>
    <row r="909" spans="3:3">
      <c r="C909"/>
    </row>
    <row r="910" spans="3:3">
      <c r="C910"/>
    </row>
    <row r="911" spans="3:3">
      <c r="C911"/>
    </row>
    <row r="912" spans="3:3">
      <c r="C912"/>
    </row>
    <row r="913" spans="3:3">
      <c r="C913"/>
    </row>
    <row r="914" spans="3:3">
      <c r="C914"/>
    </row>
    <row r="915" spans="3:3">
      <c r="C915"/>
    </row>
    <row r="916" spans="3:3">
      <c r="C916"/>
    </row>
    <row r="917" spans="3:3">
      <c r="C917"/>
    </row>
    <row r="918" spans="3:3">
      <c r="C918"/>
    </row>
    <row r="919" spans="3:3">
      <c r="C919"/>
    </row>
    <row r="920" spans="3:3">
      <c r="C920"/>
    </row>
    <row r="921" spans="3:3">
      <c r="C921"/>
    </row>
    <row r="922" spans="3:3">
      <c r="C922"/>
    </row>
    <row r="923" spans="3:3">
      <c r="C923"/>
    </row>
    <row r="924" spans="3:3">
      <c r="C924"/>
    </row>
    <row r="925" spans="3:3">
      <c r="C925"/>
    </row>
    <row r="926" spans="3:3">
      <c r="C926"/>
    </row>
    <row r="927" spans="3:3">
      <c r="C927"/>
    </row>
    <row r="928" spans="3:3">
      <c r="C928"/>
    </row>
    <row r="929" spans="3:3">
      <c r="C929"/>
    </row>
    <row r="930" spans="3:3">
      <c r="C930"/>
    </row>
    <row r="931" spans="3:3">
      <c r="C931"/>
    </row>
    <row r="932" spans="3:3">
      <c r="C932"/>
    </row>
    <row r="933" spans="3:3">
      <c r="C933"/>
    </row>
    <row r="934" spans="3:3">
      <c r="C934"/>
    </row>
    <row r="935" spans="3:3">
      <c r="C935"/>
    </row>
    <row r="936" spans="3:3">
      <c r="C936"/>
    </row>
    <row r="937" spans="3:3">
      <c r="C937"/>
    </row>
    <row r="938" spans="3:3">
      <c r="C938"/>
    </row>
    <row r="939" spans="3:3">
      <c r="C939"/>
    </row>
    <row r="940" spans="3:3">
      <c r="C940"/>
    </row>
    <row r="941" spans="3:3">
      <c r="C941"/>
    </row>
    <row r="942" spans="3:3">
      <c r="C942"/>
    </row>
    <row r="943" spans="3:3">
      <c r="C943"/>
    </row>
    <row r="944" spans="3:3">
      <c r="C944"/>
    </row>
    <row r="945" spans="3:3">
      <c r="C945"/>
    </row>
    <row r="946" spans="3:3">
      <c r="C946"/>
    </row>
    <row r="947" spans="3:3">
      <c r="C947"/>
    </row>
    <row r="948" spans="3:3">
      <c r="C948"/>
    </row>
    <row r="949" spans="3:3">
      <c r="C949"/>
    </row>
    <row r="950" spans="3:3">
      <c r="C950"/>
    </row>
    <row r="951" spans="3:3">
      <c r="C951"/>
    </row>
    <row r="952" spans="3:3">
      <c r="C952"/>
    </row>
    <row r="953" spans="3:3">
      <c r="C953"/>
    </row>
    <row r="954" spans="3:3">
      <c r="C954"/>
    </row>
    <row r="955" spans="3:3">
      <c r="C955"/>
    </row>
    <row r="956" spans="3:3">
      <c r="C956"/>
    </row>
    <row r="957" spans="3:3">
      <c r="C957"/>
    </row>
    <row r="958" spans="3:3">
      <c r="C958"/>
    </row>
    <row r="959" spans="3:3">
      <c r="C959"/>
    </row>
    <row r="960" spans="3:3">
      <c r="C960"/>
    </row>
    <row r="961" spans="3:3">
      <c r="C961"/>
    </row>
    <row r="962" spans="3:3">
      <c r="C962"/>
    </row>
    <row r="963" spans="3:3">
      <c r="C963"/>
    </row>
    <row r="964" spans="3:3">
      <c r="C964"/>
    </row>
    <row r="965" spans="3:3">
      <c r="C965"/>
    </row>
    <row r="966" spans="3:3">
      <c r="C966"/>
    </row>
    <row r="967" spans="3:3">
      <c r="C967"/>
    </row>
    <row r="968" spans="3:3">
      <c r="C968"/>
    </row>
    <row r="969" spans="3:3">
      <c r="C969"/>
    </row>
    <row r="970" spans="3:3">
      <c r="C970"/>
    </row>
    <row r="971" spans="3:3">
      <c r="C971"/>
    </row>
    <row r="972" spans="3:3">
      <c r="C972"/>
    </row>
    <row r="973" spans="3:3">
      <c r="C973"/>
    </row>
    <row r="974" spans="3:3">
      <c r="C974"/>
    </row>
    <row r="975" spans="3:3">
      <c r="C975"/>
    </row>
    <row r="976" spans="3:3">
      <c r="C976"/>
    </row>
    <row r="977" spans="3:3">
      <c r="C977"/>
    </row>
    <row r="978" spans="3:3">
      <c r="C978"/>
    </row>
    <row r="979" spans="3:3">
      <c r="C979"/>
    </row>
    <row r="980" spans="3:3">
      <c r="C980"/>
    </row>
    <row r="981" spans="3:3">
      <c r="C981"/>
    </row>
    <row r="982" spans="3:3">
      <c r="C982"/>
    </row>
    <row r="983" spans="3:3">
      <c r="C983"/>
    </row>
    <row r="984" spans="3:3">
      <c r="C984"/>
    </row>
    <row r="985" spans="3:3">
      <c r="C985"/>
    </row>
    <row r="986" spans="3:3">
      <c r="C986"/>
    </row>
    <row r="987" spans="3:3">
      <c r="C987"/>
    </row>
    <row r="988" spans="3:3">
      <c r="C988"/>
    </row>
    <row r="989" spans="3:3">
      <c r="C989"/>
    </row>
    <row r="990" spans="3:3">
      <c r="C990"/>
    </row>
    <row r="991" spans="3:3">
      <c r="C991"/>
    </row>
    <row r="992" spans="3:3">
      <c r="C992"/>
    </row>
    <row r="993" spans="3:3">
      <c r="C993"/>
    </row>
    <row r="994" spans="3:3">
      <c r="C994"/>
    </row>
    <row r="995" spans="3:3">
      <c r="C995"/>
    </row>
    <row r="996" spans="3:3">
      <c r="C996"/>
    </row>
    <row r="997" spans="3:3">
      <c r="C997"/>
    </row>
    <row r="998" spans="3:3">
      <c r="C998"/>
    </row>
    <row r="999" spans="3:3">
      <c r="C999"/>
    </row>
    <row r="1000" spans="3:3">
      <c r="C1000"/>
    </row>
    <row r="1001" spans="3:3">
      <c r="C1001"/>
    </row>
    <row r="1002" spans="3:3">
      <c r="C1002"/>
    </row>
    <row r="1003" spans="3:3">
      <c r="C1003"/>
    </row>
    <row r="1004" spans="3:3">
      <c r="C1004"/>
    </row>
    <row r="1005" spans="3:3">
      <c r="C1005"/>
    </row>
    <row r="1006" spans="3:3">
      <c r="C1006"/>
    </row>
    <row r="1007" spans="3:3">
      <c r="C1007"/>
    </row>
    <row r="1008" spans="3:3">
      <c r="C1008"/>
    </row>
    <row r="1009" spans="3:3">
      <c r="C1009"/>
    </row>
    <row r="1010" spans="3:3">
      <c r="C1010"/>
    </row>
    <row r="1011" spans="3:3">
      <c r="C1011"/>
    </row>
    <row r="1012" spans="3:3">
      <c r="C1012"/>
    </row>
    <row r="1013" spans="3:3">
      <c r="C1013"/>
    </row>
    <row r="1014" spans="3:3">
      <c r="C1014"/>
    </row>
    <row r="1015" spans="3:3">
      <c r="C1015"/>
    </row>
    <row r="1016" spans="3:3">
      <c r="C1016"/>
    </row>
    <row r="1017" spans="3:3">
      <c r="C1017"/>
    </row>
    <row r="1018" spans="3:3">
      <c r="C1018"/>
    </row>
    <row r="1019" spans="3:3">
      <c r="C1019"/>
    </row>
    <row r="1020" spans="3:3">
      <c r="C1020"/>
    </row>
    <row r="1021" spans="3:3">
      <c r="C1021"/>
    </row>
    <row r="1022" spans="3:3">
      <c r="C1022"/>
    </row>
    <row r="1023" spans="3:3">
      <c r="C1023"/>
    </row>
    <row r="1024" spans="3:3">
      <c r="C1024"/>
    </row>
    <row r="1025" spans="3:3">
      <c r="C1025"/>
    </row>
    <row r="1026" spans="3:3">
      <c r="C1026"/>
    </row>
    <row r="1027" spans="3:3">
      <c r="C1027"/>
    </row>
    <row r="1028" spans="3:3">
      <c r="C1028"/>
    </row>
    <row r="1029" spans="3:3">
      <c r="C1029"/>
    </row>
    <row r="1030" spans="3:3">
      <c r="C1030"/>
    </row>
    <row r="1031" spans="3:3">
      <c r="C1031"/>
    </row>
    <row r="1032" spans="3:3">
      <c r="C1032"/>
    </row>
    <row r="1033" spans="3:3">
      <c r="C1033"/>
    </row>
    <row r="1034" spans="3:3">
      <c r="C1034"/>
    </row>
    <row r="1035" spans="3:3">
      <c r="C1035"/>
    </row>
    <row r="1036" spans="3:3">
      <c r="C1036"/>
    </row>
    <row r="1037" spans="3:3">
      <c r="C1037"/>
    </row>
    <row r="1038" spans="3:3">
      <c r="C1038"/>
    </row>
    <row r="1039" spans="3:3">
      <c r="C1039"/>
    </row>
    <row r="1040" spans="3:3">
      <c r="C1040"/>
    </row>
    <row r="1041" spans="3:3">
      <c r="C1041"/>
    </row>
    <row r="1042" spans="3:3">
      <c r="C1042"/>
    </row>
    <row r="1043" spans="3:3">
      <c r="C1043"/>
    </row>
    <row r="1044" spans="3:3">
      <c r="C1044"/>
    </row>
    <row r="1045" spans="3:3">
      <c r="C1045"/>
    </row>
    <row r="1046" spans="3:3">
      <c r="C1046"/>
    </row>
    <row r="1047" spans="3:3">
      <c r="C1047"/>
    </row>
    <row r="1048" spans="3:3">
      <c r="C1048"/>
    </row>
    <row r="1049" spans="3:3">
      <c r="C1049"/>
    </row>
    <row r="1050" spans="3:3">
      <c r="C1050"/>
    </row>
    <row r="1051" spans="3:3">
      <c r="C1051"/>
    </row>
    <row r="1052" spans="3:3">
      <c r="C1052"/>
    </row>
    <row r="1053" spans="3:3">
      <c r="C1053"/>
    </row>
    <row r="1054" spans="3:3">
      <c r="C1054"/>
    </row>
    <row r="1055" spans="3:3">
      <c r="C1055"/>
    </row>
    <row r="1056" spans="3:3">
      <c r="C1056"/>
    </row>
    <row r="1057" spans="3:3">
      <c r="C1057"/>
    </row>
    <row r="1058" spans="3:3">
      <c r="C1058"/>
    </row>
    <row r="1059" spans="3:3">
      <c r="C1059"/>
    </row>
    <row r="1060" spans="3:3">
      <c r="C1060"/>
    </row>
    <row r="1061" spans="3:3">
      <c r="C1061"/>
    </row>
    <row r="1062" spans="3:3">
      <c r="C1062"/>
    </row>
    <row r="1063" spans="3:3">
      <c r="C1063"/>
    </row>
    <row r="1064" spans="3:3">
      <c r="C1064"/>
    </row>
    <row r="1065" spans="3:3">
      <c r="C1065"/>
    </row>
    <row r="1066" spans="3:3">
      <c r="C1066"/>
    </row>
    <row r="1067" spans="3:3">
      <c r="C1067"/>
    </row>
    <row r="1068" spans="3:3">
      <c r="C1068"/>
    </row>
    <row r="1069" spans="3:3">
      <c r="C1069"/>
    </row>
    <row r="1070" spans="3:3">
      <c r="C1070"/>
    </row>
    <row r="1071" spans="3:3">
      <c r="C1071"/>
    </row>
    <row r="1072" spans="3:3">
      <c r="C1072"/>
    </row>
    <row r="1073" spans="3:3">
      <c r="C1073"/>
    </row>
    <row r="1074" spans="3:3">
      <c r="C1074"/>
    </row>
    <row r="1075" spans="3:3">
      <c r="C1075"/>
    </row>
    <row r="1076" spans="3:3">
      <c r="C1076"/>
    </row>
    <row r="1077" spans="3:3">
      <c r="C1077"/>
    </row>
    <row r="1078" spans="3:3">
      <c r="C1078"/>
    </row>
    <row r="1079" spans="3:3">
      <c r="C1079"/>
    </row>
    <row r="1080" spans="3:3">
      <c r="C1080"/>
    </row>
    <row r="1081" spans="3:3">
      <c r="C1081"/>
    </row>
    <row r="1082" spans="3:3">
      <c r="C1082"/>
    </row>
    <row r="1083" spans="3:3">
      <c r="C1083"/>
    </row>
    <row r="1084" spans="3:3">
      <c r="C1084"/>
    </row>
    <row r="1085" spans="3:3">
      <c r="C1085"/>
    </row>
    <row r="1086" spans="3:3">
      <c r="C1086"/>
    </row>
    <row r="1087" spans="3:3">
      <c r="C1087"/>
    </row>
    <row r="1088" spans="3:3">
      <c r="C1088"/>
    </row>
    <row r="1089" spans="3:3">
      <c r="C1089"/>
    </row>
    <row r="1090" spans="3:3">
      <c r="C1090"/>
    </row>
    <row r="1091" spans="3:3">
      <c r="C1091"/>
    </row>
    <row r="1092" spans="3:3">
      <c r="C1092"/>
    </row>
    <row r="1093" spans="3:3">
      <c r="C1093"/>
    </row>
    <row r="1094" spans="3:3">
      <c r="C1094"/>
    </row>
    <row r="1095" spans="3:3">
      <c r="C1095"/>
    </row>
    <row r="1096" spans="3:3">
      <c r="C1096"/>
    </row>
    <row r="1097" spans="3:3">
      <c r="C1097"/>
    </row>
    <row r="1098" spans="3:3">
      <c r="C1098"/>
    </row>
    <row r="1099" spans="3:3">
      <c r="C1099"/>
    </row>
    <row r="1100" spans="3:3">
      <c r="C1100"/>
    </row>
    <row r="1101" spans="3:3">
      <c r="C1101"/>
    </row>
    <row r="1102" spans="3:3">
      <c r="C1102"/>
    </row>
    <row r="1103" spans="3:3">
      <c r="C1103"/>
    </row>
    <row r="1104" spans="3:3">
      <c r="C1104"/>
    </row>
    <row r="1105" spans="3:3">
      <c r="C1105"/>
    </row>
    <row r="1106" spans="3:3">
      <c r="C1106"/>
    </row>
    <row r="1107" spans="3:3">
      <c r="C1107"/>
    </row>
    <row r="1108" spans="3:3">
      <c r="C1108"/>
    </row>
    <row r="1109" spans="3:3">
      <c r="C1109"/>
    </row>
    <row r="1110" spans="3:3">
      <c r="C1110"/>
    </row>
    <row r="1111" spans="3:3">
      <c r="C1111"/>
    </row>
    <row r="1112" spans="3:3">
      <c r="C1112"/>
    </row>
    <row r="1113" spans="3:3">
      <c r="C1113"/>
    </row>
    <row r="1114" spans="3:3">
      <c r="C1114"/>
    </row>
    <row r="1115" spans="3:3">
      <c r="C1115"/>
    </row>
    <row r="1116" spans="3:3">
      <c r="C1116"/>
    </row>
    <row r="1117" spans="3:3">
      <c r="C1117"/>
    </row>
    <row r="1118" spans="3:3">
      <c r="C1118"/>
    </row>
    <row r="1119" spans="3:3">
      <c r="C1119"/>
    </row>
    <row r="1120" spans="3:3">
      <c r="C1120"/>
    </row>
    <row r="1121" spans="3:3">
      <c r="C1121"/>
    </row>
    <row r="1122" spans="3:3">
      <c r="C1122"/>
    </row>
    <row r="1123" spans="3:3">
      <c r="C1123"/>
    </row>
    <row r="1124" spans="3:3">
      <c r="C1124"/>
    </row>
    <row r="1125" spans="3:3">
      <c r="C1125"/>
    </row>
    <row r="1126" spans="3:3">
      <c r="C1126"/>
    </row>
    <row r="1127" spans="3:3">
      <c r="C1127"/>
    </row>
    <row r="1128" spans="3:3">
      <c r="C1128"/>
    </row>
    <row r="1129" spans="3:3">
      <c r="C1129"/>
    </row>
    <row r="1130" spans="3:3">
      <c r="C1130"/>
    </row>
    <row r="1131" spans="3:3">
      <c r="C1131"/>
    </row>
    <row r="1132" spans="3:3">
      <c r="C1132"/>
    </row>
    <row r="1133" spans="3:3">
      <c r="C1133"/>
    </row>
    <row r="1134" spans="3:3">
      <c r="C1134"/>
    </row>
    <row r="1135" spans="3:3">
      <c r="C1135"/>
    </row>
    <row r="1136" spans="3:3">
      <c r="C1136"/>
    </row>
    <row r="1137" spans="3:3">
      <c r="C1137"/>
    </row>
    <row r="1138" spans="3:3">
      <c r="C1138"/>
    </row>
    <row r="1139" spans="3:3">
      <c r="C1139"/>
    </row>
    <row r="1140" spans="3:3">
      <c r="C1140"/>
    </row>
    <row r="1141" spans="3:3">
      <c r="C1141"/>
    </row>
    <row r="1142" spans="3:3">
      <c r="C1142"/>
    </row>
    <row r="1143" spans="3:3">
      <c r="C1143"/>
    </row>
    <row r="1144" spans="3:3">
      <c r="C1144"/>
    </row>
    <row r="1145" spans="3:3">
      <c r="C1145"/>
    </row>
    <row r="1146" spans="3:3">
      <c r="C1146"/>
    </row>
    <row r="1147" spans="3:3">
      <c r="C1147"/>
    </row>
    <row r="1148" spans="3:3">
      <c r="C1148"/>
    </row>
    <row r="1149" spans="3:3">
      <c r="C1149"/>
    </row>
    <row r="1150" spans="3:3">
      <c r="C1150"/>
    </row>
    <row r="1151" spans="3:3">
      <c r="C1151"/>
    </row>
    <row r="1152" spans="3:3">
      <c r="C1152"/>
    </row>
    <row r="1153" spans="3:3">
      <c r="C1153"/>
    </row>
    <row r="1154" spans="3:3">
      <c r="C1154"/>
    </row>
    <row r="1155" spans="3:3">
      <c r="C1155"/>
    </row>
    <row r="1156" spans="3:3">
      <c r="C1156"/>
    </row>
    <row r="1157" spans="3:3">
      <c r="C1157"/>
    </row>
    <row r="1158" spans="3:3">
      <c r="C1158"/>
    </row>
    <row r="1159" spans="3:3">
      <c r="C1159"/>
    </row>
    <row r="1160" spans="3:3">
      <c r="C1160"/>
    </row>
    <row r="1161" spans="3:3">
      <c r="C1161"/>
    </row>
    <row r="1162" spans="3:3">
      <c r="C1162"/>
    </row>
    <row r="1163" spans="3:3">
      <c r="C1163"/>
    </row>
    <row r="1164" spans="3:3">
      <c r="C1164"/>
    </row>
    <row r="1165" spans="3:3">
      <c r="C1165"/>
    </row>
    <row r="1166" spans="3:3">
      <c r="C1166"/>
    </row>
    <row r="1167" spans="3:3">
      <c r="C1167"/>
    </row>
    <row r="1168" spans="3:3">
      <c r="C1168"/>
    </row>
    <row r="1169" spans="3:3">
      <c r="C1169"/>
    </row>
    <row r="1170" spans="3:3">
      <c r="C1170"/>
    </row>
    <row r="1171" spans="3:3">
      <c r="C1171"/>
    </row>
    <row r="1172" spans="3:3">
      <c r="C1172"/>
    </row>
    <row r="1173" spans="3:3">
      <c r="C1173"/>
    </row>
    <row r="1174" spans="3:3">
      <c r="C1174"/>
    </row>
    <row r="1175" spans="3:3">
      <c r="C1175"/>
    </row>
    <row r="1176" spans="3:3">
      <c r="C1176"/>
    </row>
    <row r="1177" spans="3:3">
      <c r="C1177"/>
    </row>
    <row r="1178" spans="3:3">
      <c r="C1178"/>
    </row>
    <row r="1179" spans="3:3">
      <c r="C1179"/>
    </row>
    <row r="1180" spans="3:3">
      <c r="C1180"/>
    </row>
    <row r="1181" spans="3:3">
      <c r="C1181"/>
    </row>
    <row r="1182" spans="3:3">
      <c r="C1182"/>
    </row>
    <row r="1183" spans="3:3">
      <c r="C1183"/>
    </row>
    <row r="1184" spans="3:3">
      <c r="C1184"/>
    </row>
    <row r="1185" spans="3:3">
      <c r="C1185"/>
    </row>
    <row r="1186" spans="3:3">
      <c r="C1186"/>
    </row>
    <row r="1187" spans="3:3">
      <c r="C1187"/>
    </row>
    <row r="1188" spans="3:3">
      <c r="C1188"/>
    </row>
    <row r="1189" spans="3:3">
      <c r="C1189"/>
    </row>
    <row r="1190" spans="3:3">
      <c r="C1190"/>
    </row>
    <row r="1191" spans="3:3">
      <c r="C1191"/>
    </row>
    <row r="1192" spans="3:3">
      <c r="C1192"/>
    </row>
    <row r="1193" spans="3:3">
      <c r="C1193"/>
    </row>
    <row r="1194" spans="3:3">
      <c r="C1194"/>
    </row>
    <row r="1195" spans="3:3">
      <c r="C1195"/>
    </row>
    <row r="1196" spans="3:3">
      <c r="C1196"/>
    </row>
    <row r="1197" spans="3:3">
      <c r="C1197"/>
    </row>
    <row r="1198" spans="3:3">
      <c r="C1198"/>
    </row>
    <row r="1199" spans="3:3">
      <c r="C1199"/>
    </row>
    <row r="1200" spans="3:3">
      <c r="C1200"/>
    </row>
    <row r="1201" spans="3:3">
      <c r="C1201"/>
    </row>
    <row r="1202" spans="3:3">
      <c r="C1202"/>
    </row>
    <row r="1203" spans="3:3">
      <c r="C1203"/>
    </row>
    <row r="1204" spans="3:3">
      <c r="C1204"/>
    </row>
    <row r="1205" spans="3:3">
      <c r="C1205"/>
    </row>
    <row r="1206" spans="3:3">
      <c r="C1206"/>
    </row>
    <row r="1207" spans="3:3">
      <c r="C1207"/>
    </row>
    <row r="1208" spans="3:3">
      <c r="C1208"/>
    </row>
    <row r="1209" spans="3:3">
      <c r="C1209"/>
    </row>
    <row r="1210" spans="3:3">
      <c r="C1210"/>
    </row>
    <row r="1211" spans="3:3">
      <c r="C1211"/>
    </row>
    <row r="1212" spans="3:3">
      <c r="C1212"/>
    </row>
    <row r="1213" spans="3:3">
      <c r="C1213"/>
    </row>
    <row r="1214" spans="3:3">
      <c r="C1214"/>
    </row>
    <row r="1215" spans="3:3">
      <c r="C1215"/>
    </row>
    <row r="1216" spans="3:3">
      <c r="C1216"/>
    </row>
    <row r="1217" spans="3:3">
      <c r="C1217"/>
    </row>
    <row r="1218" spans="3:3">
      <c r="C1218"/>
    </row>
    <row r="1219" spans="3:3">
      <c r="C1219"/>
    </row>
    <row r="1220" spans="3:3">
      <c r="C1220"/>
    </row>
    <row r="1221" spans="3:3">
      <c r="C1221"/>
    </row>
    <row r="1222" spans="3:3">
      <c r="C1222"/>
    </row>
    <row r="1223" spans="3:3">
      <c r="C1223"/>
    </row>
    <row r="1224" spans="3:3">
      <c r="C1224"/>
    </row>
    <row r="1225" spans="3:3">
      <c r="C1225"/>
    </row>
    <row r="1226" spans="3:3">
      <c r="C1226"/>
    </row>
    <row r="1227" spans="3:3">
      <c r="C1227"/>
    </row>
    <row r="1228" spans="3:3">
      <c r="C1228"/>
    </row>
    <row r="1229" spans="3:3">
      <c r="C1229"/>
    </row>
    <row r="1230" spans="3:3">
      <c r="C1230"/>
    </row>
    <row r="1231" spans="3:3">
      <c r="C1231"/>
    </row>
    <row r="1232" spans="3:3">
      <c r="C1232"/>
    </row>
    <row r="1233" spans="3:3">
      <c r="C1233"/>
    </row>
    <row r="1234" spans="3:3">
      <c r="C1234"/>
    </row>
    <row r="1235" spans="3:3">
      <c r="C1235"/>
    </row>
    <row r="1236" spans="3:3">
      <c r="C1236"/>
    </row>
    <row r="1237" spans="3:3">
      <c r="C1237"/>
    </row>
    <row r="1238" spans="3:3">
      <c r="C1238"/>
    </row>
    <row r="1239" spans="3:3">
      <c r="C1239"/>
    </row>
    <row r="1240" spans="3:3">
      <c r="C1240"/>
    </row>
    <row r="1241" spans="3:3">
      <c r="C1241"/>
    </row>
    <row r="1242" spans="3:3">
      <c r="C1242"/>
    </row>
    <row r="1243" spans="3:3">
      <c r="C1243"/>
    </row>
    <row r="1244" spans="3:3">
      <c r="C1244"/>
    </row>
    <row r="1245" spans="3:3">
      <c r="C1245"/>
    </row>
    <row r="1246" spans="3:3">
      <c r="C1246"/>
    </row>
    <row r="1247" spans="3:3">
      <c r="C1247"/>
    </row>
    <row r="1248" spans="3:3">
      <c r="C1248"/>
    </row>
    <row r="1249" spans="3:3">
      <c r="C1249"/>
    </row>
    <row r="1250" spans="3:3">
      <c r="C1250"/>
    </row>
    <row r="1251" spans="3:3">
      <c r="C1251"/>
    </row>
    <row r="1252" spans="3:3">
      <c r="C1252"/>
    </row>
    <row r="1253" spans="3:3">
      <c r="C1253"/>
    </row>
    <row r="1254" spans="3:3">
      <c r="C1254"/>
    </row>
    <row r="1255" spans="3:3">
      <c r="C1255"/>
    </row>
    <row r="1256" spans="3:3">
      <c r="C1256"/>
    </row>
    <row r="1257" spans="3:3">
      <c r="C1257"/>
    </row>
    <row r="1258" spans="3:3">
      <c r="C1258"/>
    </row>
    <row r="1259" spans="3:3">
      <c r="C1259"/>
    </row>
    <row r="1260" spans="3:3">
      <c r="C1260"/>
    </row>
    <row r="1261" spans="3:3">
      <c r="C1261"/>
    </row>
    <row r="1262" spans="3:3">
      <c r="C1262"/>
    </row>
    <row r="1263" spans="3:3">
      <c r="C1263"/>
    </row>
    <row r="1264" spans="3:3">
      <c r="C1264"/>
    </row>
    <row r="1265" spans="3:3">
      <c r="C1265"/>
    </row>
    <row r="1266" spans="3:3">
      <c r="C1266"/>
    </row>
    <row r="1267" spans="3:3">
      <c r="C1267"/>
    </row>
    <row r="1268" spans="3:3">
      <c r="C1268"/>
    </row>
    <row r="1269" spans="3:3">
      <c r="C1269"/>
    </row>
    <row r="1270" spans="3:3">
      <c r="C1270"/>
    </row>
    <row r="1271" spans="3:3">
      <c r="C1271"/>
    </row>
    <row r="1272" spans="3:3">
      <c r="C1272"/>
    </row>
    <row r="1273" spans="3:3">
      <c r="C1273"/>
    </row>
    <row r="1274" spans="3:3">
      <c r="C1274"/>
    </row>
    <row r="1275" spans="3:3">
      <c r="C1275"/>
    </row>
    <row r="1276" spans="3:3">
      <c r="C1276"/>
    </row>
    <row r="1277" spans="3:3">
      <c r="C1277"/>
    </row>
    <row r="1278" spans="3:3">
      <c r="C1278"/>
    </row>
    <row r="1279" spans="3:3">
      <c r="C1279"/>
    </row>
    <row r="1280" spans="3:3">
      <c r="C1280"/>
    </row>
    <row r="1281" spans="3:3">
      <c r="C1281"/>
    </row>
    <row r="1282" spans="3:3">
      <c r="C1282"/>
    </row>
    <row r="1283" spans="3:3">
      <c r="C1283"/>
    </row>
    <row r="1284" spans="3:3">
      <c r="C1284"/>
    </row>
    <row r="1285" spans="3:3">
      <c r="C1285"/>
    </row>
    <row r="1286" spans="3:3">
      <c r="C1286"/>
    </row>
    <row r="1287" spans="3:3">
      <c r="C1287"/>
    </row>
    <row r="1288" spans="3:3">
      <c r="C1288"/>
    </row>
    <row r="1289" spans="3:3">
      <c r="C1289"/>
    </row>
    <row r="1290" spans="3:3">
      <c r="C1290"/>
    </row>
    <row r="1291" spans="3:3">
      <c r="C1291"/>
    </row>
    <row r="1292" spans="3:3">
      <c r="C1292"/>
    </row>
    <row r="1293" spans="3:3">
      <c r="C1293"/>
    </row>
    <row r="1294" spans="3:3">
      <c r="C1294"/>
    </row>
    <row r="1295" spans="3:3">
      <c r="C1295"/>
    </row>
    <row r="1296" spans="3:3">
      <c r="C1296"/>
    </row>
    <row r="1297" spans="3:3">
      <c r="C1297"/>
    </row>
    <row r="1298" spans="3:3">
      <c r="C1298"/>
    </row>
    <row r="1299" spans="3:3">
      <c r="C1299"/>
    </row>
    <row r="1300" spans="3:3">
      <c r="C1300"/>
    </row>
    <row r="1301" spans="3:3">
      <c r="C1301"/>
    </row>
    <row r="1302" spans="3:3">
      <c r="C1302"/>
    </row>
    <row r="1303" spans="3:3">
      <c r="C1303"/>
    </row>
    <row r="1304" spans="3:3">
      <c r="C1304"/>
    </row>
    <row r="1305" spans="3:3">
      <c r="C1305"/>
    </row>
    <row r="1306" spans="3:3">
      <c r="C1306"/>
    </row>
    <row r="1307" spans="3:3">
      <c r="C1307"/>
    </row>
    <row r="1308" spans="3:3">
      <c r="C1308"/>
    </row>
    <row r="1309" spans="3:3">
      <c r="C1309"/>
    </row>
    <row r="1310" spans="3:3">
      <c r="C1310"/>
    </row>
    <row r="1311" spans="3:3">
      <c r="C1311"/>
    </row>
    <row r="1312" spans="3:3">
      <c r="C1312"/>
    </row>
    <row r="1313" spans="3:3">
      <c r="C1313"/>
    </row>
    <row r="1314" spans="3:3">
      <c r="C1314"/>
    </row>
    <row r="1315" spans="3:3">
      <c r="C1315"/>
    </row>
    <row r="1316" spans="3:3">
      <c r="C1316"/>
    </row>
    <row r="1317" spans="3:3">
      <c r="C1317"/>
    </row>
    <row r="1318" spans="3:3">
      <c r="C1318"/>
    </row>
    <row r="1319" spans="3:3">
      <c r="C1319"/>
    </row>
    <row r="1320" spans="3:3">
      <c r="C1320"/>
    </row>
    <row r="1321" spans="3:3">
      <c r="C1321"/>
    </row>
    <row r="1322" spans="3:3">
      <c r="C1322"/>
    </row>
    <row r="1323" spans="3:3">
      <c r="C1323"/>
    </row>
    <row r="1324" spans="3:3">
      <c r="C1324"/>
    </row>
    <row r="1325" spans="3:3">
      <c r="C1325"/>
    </row>
    <row r="1326" spans="3:3">
      <c r="C1326"/>
    </row>
    <row r="1327" spans="3:3">
      <c r="C1327"/>
    </row>
    <row r="1328" spans="3:3">
      <c r="C1328"/>
    </row>
    <row r="1329" spans="3:3">
      <c r="C1329"/>
    </row>
    <row r="1330" spans="3:3">
      <c r="C1330"/>
    </row>
    <row r="1331" spans="3:3">
      <c r="C1331"/>
    </row>
    <row r="1332" spans="3:3">
      <c r="C1332"/>
    </row>
    <row r="1333" spans="3:3">
      <c r="C1333"/>
    </row>
    <row r="1334" spans="3:3">
      <c r="C1334"/>
    </row>
    <row r="1335" spans="3:3">
      <c r="C1335"/>
    </row>
    <row r="1336" spans="3:3">
      <c r="C1336"/>
    </row>
    <row r="1337" spans="3:3">
      <c r="C1337"/>
    </row>
    <row r="1338" spans="3:3">
      <c r="C1338"/>
    </row>
    <row r="1339" spans="3:3">
      <c r="C1339"/>
    </row>
    <row r="1340" spans="3:3">
      <c r="C1340"/>
    </row>
    <row r="1341" spans="3:3">
      <c r="C1341"/>
    </row>
    <row r="1342" spans="3:3">
      <c r="C1342"/>
    </row>
    <row r="1343" spans="3:3">
      <c r="C1343"/>
    </row>
    <row r="1344" spans="3:3">
      <c r="C1344"/>
    </row>
    <row r="1345" spans="3:3">
      <c r="C1345"/>
    </row>
    <row r="1346" spans="3:3">
      <c r="C1346"/>
    </row>
    <row r="1347" spans="3:3">
      <c r="C1347"/>
    </row>
    <row r="1348" spans="3:3">
      <c r="C1348"/>
    </row>
    <row r="1349" spans="3:3">
      <c r="C1349"/>
    </row>
    <row r="1350" spans="3:3">
      <c r="C1350"/>
    </row>
    <row r="1351" spans="3:3">
      <c r="C1351"/>
    </row>
    <row r="1352" spans="3:3">
      <c r="C1352"/>
    </row>
    <row r="1353" spans="3:3">
      <c r="C1353"/>
    </row>
    <row r="1354" spans="3:3">
      <c r="C1354"/>
    </row>
    <row r="1355" spans="3:3">
      <c r="C1355"/>
    </row>
    <row r="1356" spans="3:3">
      <c r="C1356"/>
    </row>
    <row r="1357" spans="3:3">
      <c r="C1357"/>
    </row>
    <row r="1358" spans="3:3">
      <c r="C1358"/>
    </row>
    <row r="1359" spans="3:3">
      <c r="C1359"/>
    </row>
    <row r="1360" spans="3:3">
      <c r="C1360"/>
    </row>
    <row r="1361" spans="3:3">
      <c r="C1361"/>
    </row>
    <row r="1362" spans="3:3">
      <c r="C1362"/>
    </row>
    <row r="1363" spans="3:3">
      <c r="C1363"/>
    </row>
    <row r="1364" spans="3:3">
      <c r="C1364"/>
    </row>
    <row r="1365" spans="3:3">
      <c r="C1365"/>
    </row>
    <row r="1366" spans="3:3">
      <c r="C1366"/>
    </row>
    <row r="1367" spans="3:3">
      <c r="C1367"/>
    </row>
    <row r="1368" spans="3:3">
      <c r="C1368"/>
    </row>
    <row r="1369" spans="3:3">
      <c r="C1369"/>
    </row>
    <row r="1370" spans="3:3">
      <c r="C1370"/>
    </row>
    <row r="1371" spans="3:3">
      <c r="C1371"/>
    </row>
    <row r="1372" spans="3:3">
      <c r="C1372"/>
    </row>
    <row r="1373" spans="3:3">
      <c r="C1373"/>
    </row>
    <row r="1374" spans="3:3">
      <c r="C1374"/>
    </row>
    <row r="1375" spans="3:3">
      <c r="C1375"/>
    </row>
    <row r="1376" spans="3:3">
      <c r="C1376"/>
    </row>
    <row r="1377" spans="3:3">
      <c r="C1377"/>
    </row>
    <row r="1378" spans="3:3">
      <c r="C1378"/>
    </row>
    <row r="1379" spans="3:3">
      <c r="C1379"/>
    </row>
    <row r="1380" spans="3:3">
      <c r="C1380"/>
    </row>
    <row r="1381" spans="3:3">
      <c r="C1381"/>
    </row>
    <row r="1382" spans="3:3">
      <c r="C1382"/>
    </row>
    <row r="1383" spans="3:3">
      <c r="C1383"/>
    </row>
    <row r="1384" spans="3:3">
      <c r="C1384"/>
    </row>
    <row r="1385" spans="3:3">
      <c r="C1385"/>
    </row>
    <row r="1386" spans="3:3">
      <c r="C1386"/>
    </row>
    <row r="1387" spans="3:3">
      <c r="C1387"/>
    </row>
  </sheetData>
  <mergeCells count="2">
    <mergeCell ref="A2:C2"/>
    <mergeCell ref="B3:C3"/>
  </mergeCells>
  <pageMargins left="1.00902777777778" right="0.75" top="0.9" bottom="0.75" header="0.5" footer="0.329166666666667"/>
  <pageSetup paperSize="9" orientation="portrait" horizont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62"/>
  <sheetViews>
    <sheetView showZeros="0" workbookViewId="0">
      <selection activeCell="C42" sqref="C42:C61"/>
    </sheetView>
  </sheetViews>
  <sheetFormatPr defaultColWidth="9.33333333333333" defaultRowHeight="11.25" outlineLevelCol="3"/>
  <cols>
    <col min="1" max="1" width="53.5" customWidth="1"/>
    <col min="2" max="2" width="16.1666666666667" customWidth="1"/>
    <col min="3" max="3" width="18.1666666666667" customWidth="1"/>
    <col min="4" max="4" width="17.3333333333333" customWidth="1"/>
  </cols>
  <sheetData>
    <row r="1" ht="27" customHeight="1" spans="1:1">
      <c r="A1" s="477" t="s">
        <v>846</v>
      </c>
    </row>
    <row r="2" ht="30" customHeight="1" spans="1:4">
      <c r="A2" s="501" t="s">
        <v>847</v>
      </c>
      <c r="B2" s="501"/>
      <c r="C2" s="501"/>
      <c r="D2" s="501"/>
    </row>
    <row r="3" ht="21" customHeight="1" spans="4:4">
      <c r="D3" s="479" t="s">
        <v>145</v>
      </c>
    </row>
    <row r="4" ht="23.1" customHeight="1" spans="1:4">
      <c r="A4" s="502" t="s">
        <v>146</v>
      </c>
      <c r="B4" s="387" t="s">
        <v>73</v>
      </c>
      <c r="C4" s="482"/>
      <c r="D4" s="483"/>
    </row>
    <row r="5" ht="42.95" customHeight="1" spans="1:4">
      <c r="A5" s="502"/>
      <c r="B5" s="387"/>
      <c r="C5" s="484" t="s">
        <v>147</v>
      </c>
      <c r="D5" s="485" t="s">
        <v>848</v>
      </c>
    </row>
    <row r="6" s="474" customFormat="1" ht="15" customHeight="1" spans="1:4">
      <c r="A6" s="503" t="s">
        <v>849</v>
      </c>
      <c r="B6" s="504">
        <f>SUM(B7:B10)</f>
        <v>5674</v>
      </c>
      <c r="C6" s="504">
        <f>SUM(C7:C10)</f>
        <v>5674</v>
      </c>
      <c r="D6" s="505">
        <f t="shared" ref="D6:D8" si="0">(B6-C6)/C6</f>
        <v>0</v>
      </c>
    </row>
    <row r="7" ht="15" customHeight="1" spans="1:4">
      <c r="A7" s="506" t="s">
        <v>850</v>
      </c>
      <c r="B7" s="507">
        <v>546</v>
      </c>
      <c r="C7" s="507">
        <v>546</v>
      </c>
      <c r="D7" s="505">
        <f t="shared" si="0"/>
        <v>0</v>
      </c>
    </row>
    <row r="8" ht="15" customHeight="1" spans="1:4">
      <c r="A8" s="508" t="s">
        <v>851</v>
      </c>
      <c r="B8" s="509">
        <v>1615</v>
      </c>
      <c r="C8" s="509">
        <v>1615</v>
      </c>
      <c r="D8" s="505">
        <f t="shared" si="0"/>
        <v>0</v>
      </c>
    </row>
    <row r="9" ht="15" customHeight="1" spans="1:4">
      <c r="A9" s="506" t="s">
        <v>852</v>
      </c>
      <c r="B9" s="507">
        <v>5</v>
      </c>
      <c r="C9" s="507">
        <v>5</v>
      </c>
      <c r="D9" s="505"/>
    </row>
    <row r="10" ht="15" customHeight="1" spans="1:4">
      <c r="A10" s="506" t="s">
        <v>853</v>
      </c>
      <c r="B10" s="507">
        <v>3508</v>
      </c>
      <c r="C10" s="507">
        <v>3508</v>
      </c>
      <c r="D10" s="505"/>
    </row>
    <row r="11" s="474" customFormat="1" ht="15" customHeight="1" spans="1:4">
      <c r="A11" s="503" t="s">
        <v>854</v>
      </c>
      <c r="B11" s="504">
        <f>SUM(B12:B40)</f>
        <v>205710</v>
      </c>
      <c r="C11" s="504">
        <f>SUM(C12:C40)</f>
        <v>181856</v>
      </c>
      <c r="D11" s="505">
        <f t="shared" ref="D11:D15" si="1">(B11-C11)/C11</f>
        <v>0.131</v>
      </c>
    </row>
    <row r="12" ht="15" customHeight="1" spans="1:4">
      <c r="A12" s="506" t="s">
        <v>855</v>
      </c>
      <c r="B12" s="507">
        <v>6351</v>
      </c>
      <c r="C12" s="507">
        <v>6351</v>
      </c>
      <c r="D12" s="505">
        <f t="shared" si="1"/>
        <v>0</v>
      </c>
    </row>
    <row r="13" ht="15" customHeight="1" spans="1:4">
      <c r="A13" s="506" t="s">
        <v>856</v>
      </c>
      <c r="B13" s="509">
        <v>63676</v>
      </c>
      <c r="C13" s="509">
        <v>64132</v>
      </c>
      <c r="D13" s="505">
        <f t="shared" si="1"/>
        <v>-0.007</v>
      </c>
    </row>
    <row r="14" ht="15" customHeight="1" spans="1:4">
      <c r="A14" s="508" t="s">
        <v>857</v>
      </c>
      <c r="B14" s="507">
        <v>8488</v>
      </c>
      <c r="C14" s="507">
        <v>7336</v>
      </c>
      <c r="D14" s="505">
        <f t="shared" si="1"/>
        <v>0.157</v>
      </c>
    </row>
    <row r="15" ht="15" customHeight="1" spans="1:4">
      <c r="A15" s="508" t="s">
        <v>858</v>
      </c>
      <c r="B15" s="507">
        <v>2844</v>
      </c>
      <c r="C15" s="507">
        <v>10323</v>
      </c>
      <c r="D15" s="505">
        <f t="shared" si="1"/>
        <v>-0.724</v>
      </c>
    </row>
    <row r="16" ht="15" customHeight="1" spans="1:4">
      <c r="A16" s="508" t="s">
        <v>859</v>
      </c>
      <c r="B16" s="507">
        <v>0</v>
      </c>
      <c r="C16" s="507">
        <v>0</v>
      </c>
      <c r="D16" s="505"/>
    </row>
    <row r="17" ht="15" customHeight="1" spans="1:4">
      <c r="A17" s="508" t="s">
        <v>860</v>
      </c>
      <c r="B17" s="509">
        <v>6172</v>
      </c>
      <c r="C17" s="509">
        <v>6172</v>
      </c>
      <c r="D17" s="505">
        <f>(B17-C17)/C17</f>
        <v>0</v>
      </c>
    </row>
    <row r="18" ht="15" customHeight="1" spans="1:4">
      <c r="A18" s="508" t="s">
        <v>861</v>
      </c>
      <c r="B18" s="507">
        <v>0</v>
      </c>
      <c r="C18" s="507">
        <v>0</v>
      </c>
      <c r="D18" s="505"/>
    </row>
    <row r="19" ht="15" customHeight="1" spans="1:4">
      <c r="A19" s="508" t="s">
        <v>862</v>
      </c>
      <c r="B19" s="507"/>
      <c r="C19" s="507">
        <v>1535</v>
      </c>
      <c r="D19" s="505">
        <f t="shared" ref="D19:D26" si="2">(B19-C19)/C19</f>
        <v>-1</v>
      </c>
    </row>
    <row r="20" ht="15" customHeight="1" spans="1:4">
      <c r="A20" s="508" t="s">
        <v>863</v>
      </c>
      <c r="B20" s="507"/>
      <c r="C20" s="507">
        <v>4716</v>
      </c>
      <c r="D20" s="505">
        <f t="shared" si="2"/>
        <v>-1</v>
      </c>
    </row>
    <row r="21" ht="15" customHeight="1" spans="1:4">
      <c r="A21" s="508" t="s">
        <v>864</v>
      </c>
      <c r="B21" s="509"/>
      <c r="C21" s="509">
        <v>9094</v>
      </c>
      <c r="D21" s="505">
        <f t="shared" si="2"/>
        <v>-1</v>
      </c>
    </row>
    <row r="22" ht="15" customHeight="1" spans="1:4">
      <c r="A22" s="508" t="s">
        <v>865</v>
      </c>
      <c r="B22" s="507"/>
      <c r="C22" s="507">
        <v>12507</v>
      </c>
      <c r="D22" s="505">
        <f t="shared" si="2"/>
        <v>-1</v>
      </c>
    </row>
    <row r="23" ht="15" customHeight="1" spans="1:4">
      <c r="A23" s="508" t="s">
        <v>866</v>
      </c>
      <c r="B23" s="507">
        <v>2139</v>
      </c>
      <c r="C23" s="507">
        <v>2107</v>
      </c>
      <c r="D23" s="505">
        <f t="shared" si="2"/>
        <v>0.015</v>
      </c>
    </row>
    <row r="24" ht="15" customHeight="1" spans="1:4">
      <c r="A24" s="508" t="s">
        <v>867</v>
      </c>
      <c r="B24" s="507">
        <v>855</v>
      </c>
      <c r="C24" s="507">
        <v>800</v>
      </c>
      <c r="D24" s="505">
        <f t="shared" si="2"/>
        <v>0.069</v>
      </c>
    </row>
    <row r="25" ht="15" customHeight="1" spans="1:4">
      <c r="A25" s="508" t="s">
        <v>868</v>
      </c>
      <c r="B25" s="509">
        <v>9903</v>
      </c>
      <c r="C25" s="509">
        <v>8329</v>
      </c>
      <c r="D25" s="505">
        <f t="shared" si="2"/>
        <v>0.189</v>
      </c>
    </row>
    <row r="26" ht="15" customHeight="1" spans="1:4">
      <c r="A26" s="508" t="s">
        <v>869</v>
      </c>
      <c r="B26" s="507">
        <v>23894</v>
      </c>
      <c r="C26" s="507">
        <v>23896</v>
      </c>
      <c r="D26" s="505">
        <f t="shared" si="2"/>
        <v>0</v>
      </c>
    </row>
    <row r="27" ht="15" customHeight="1" spans="1:4">
      <c r="A27" s="508" t="s">
        <v>870</v>
      </c>
      <c r="B27" s="507">
        <v>1123</v>
      </c>
      <c r="C27" s="507"/>
      <c r="D27" s="505">
        <v>1</v>
      </c>
    </row>
    <row r="28" ht="15" customHeight="1" spans="1:4">
      <c r="A28" s="508" t="s">
        <v>871</v>
      </c>
      <c r="B28" s="507">
        <v>4113</v>
      </c>
      <c r="C28" s="507"/>
      <c r="D28" s="505">
        <v>1</v>
      </c>
    </row>
    <row r="29" ht="15" customHeight="1" spans="1:4">
      <c r="A29" s="508" t="s">
        <v>872</v>
      </c>
      <c r="B29" s="509">
        <v>0</v>
      </c>
      <c r="C29" s="509"/>
      <c r="D29" s="505">
        <v>1</v>
      </c>
    </row>
    <row r="30" ht="15" customHeight="1" spans="1:4">
      <c r="A30" s="508" t="s">
        <v>873</v>
      </c>
      <c r="B30" s="507">
        <v>10873</v>
      </c>
      <c r="C30" s="507">
        <v>18000</v>
      </c>
      <c r="D30" s="505">
        <f>(B30-C30)/C30</f>
        <v>-0.396</v>
      </c>
    </row>
    <row r="31" ht="15" customHeight="1" spans="1:4">
      <c r="A31" s="508" t="s">
        <v>874</v>
      </c>
      <c r="B31" s="507">
        <v>3</v>
      </c>
      <c r="C31" s="507"/>
      <c r="D31" s="505">
        <v>1</v>
      </c>
    </row>
    <row r="32" ht="15" customHeight="1" spans="1:4">
      <c r="A32" s="508" t="s">
        <v>875</v>
      </c>
      <c r="B32" s="507">
        <v>3079</v>
      </c>
      <c r="C32" s="507">
        <v>0</v>
      </c>
      <c r="D32" s="505">
        <v>1</v>
      </c>
    </row>
    <row r="33" ht="15" customHeight="1" spans="1:4">
      <c r="A33" s="508" t="s">
        <v>876</v>
      </c>
      <c r="B33" s="507">
        <v>5429</v>
      </c>
      <c r="C33" s="507"/>
      <c r="D33" s="505">
        <v>1</v>
      </c>
    </row>
    <row r="34" ht="15" customHeight="1" spans="1:4">
      <c r="A34" s="508" t="s">
        <v>877</v>
      </c>
      <c r="B34" s="509">
        <v>193</v>
      </c>
      <c r="C34" s="509"/>
      <c r="D34" s="505">
        <v>1</v>
      </c>
    </row>
    <row r="35" ht="15" customHeight="1" spans="1:4">
      <c r="A35" s="508" t="s">
        <v>878</v>
      </c>
      <c r="B35" s="507">
        <v>20565</v>
      </c>
      <c r="C35" s="507"/>
      <c r="D35" s="505">
        <v>1</v>
      </c>
    </row>
    <row r="36" ht="15" customHeight="1" spans="1:4">
      <c r="A36" s="508" t="s">
        <v>879</v>
      </c>
      <c r="B36" s="507">
        <v>19149</v>
      </c>
      <c r="C36" s="507"/>
      <c r="D36" s="505">
        <v>1</v>
      </c>
    </row>
    <row r="37" ht="15" customHeight="1" spans="1:4">
      <c r="A37" s="508" t="s">
        <v>880</v>
      </c>
      <c r="B37" s="507">
        <v>11550</v>
      </c>
      <c r="C37" s="507"/>
      <c r="D37" s="505">
        <v>1</v>
      </c>
    </row>
    <row r="38" ht="15" customHeight="1" spans="1:4">
      <c r="A38" s="508" t="s">
        <v>881</v>
      </c>
      <c r="B38" s="509">
        <v>80</v>
      </c>
      <c r="C38" s="509"/>
      <c r="D38" s="505">
        <v>1</v>
      </c>
    </row>
    <row r="39" ht="15" customHeight="1" spans="1:4">
      <c r="A39" s="508" t="s">
        <v>882</v>
      </c>
      <c r="B39" s="507">
        <v>1139</v>
      </c>
      <c r="C39" s="507"/>
      <c r="D39" s="505">
        <v>1</v>
      </c>
    </row>
    <row r="40" ht="15" customHeight="1" spans="1:4">
      <c r="A40" s="508" t="s">
        <v>883</v>
      </c>
      <c r="B40" s="507">
        <v>4092</v>
      </c>
      <c r="C40" s="507">
        <v>6558</v>
      </c>
      <c r="D40" s="505">
        <f t="shared" ref="D40:D62" si="3">(B40-C40)/C40</f>
        <v>-0.376</v>
      </c>
    </row>
    <row r="41" s="474" customFormat="1" ht="15" customHeight="1" spans="1:4">
      <c r="A41" s="510" t="s">
        <v>884</v>
      </c>
      <c r="B41" s="511">
        <f>SUM(B42:B61)</f>
        <v>57397</v>
      </c>
      <c r="C41" s="511">
        <f>SUM(C42:C61)</f>
        <v>61131</v>
      </c>
      <c r="D41" s="505">
        <f t="shared" si="3"/>
        <v>-0.061</v>
      </c>
    </row>
    <row r="42" ht="15" customHeight="1" spans="1:4">
      <c r="A42" s="506" t="s">
        <v>885</v>
      </c>
      <c r="B42" s="507">
        <v>702</v>
      </c>
      <c r="C42" s="509">
        <v>249</v>
      </c>
      <c r="D42" s="505">
        <f t="shared" si="3"/>
        <v>1.819</v>
      </c>
    </row>
    <row r="43" ht="15" customHeight="1" spans="1:4">
      <c r="A43" s="506" t="s">
        <v>886</v>
      </c>
      <c r="B43" s="507">
        <v>0</v>
      </c>
      <c r="C43" s="509">
        <v>0</v>
      </c>
      <c r="D43" s="505"/>
    </row>
    <row r="44" ht="15" customHeight="1" spans="1:4">
      <c r="A44" s="506" t="s">
        <v>887</v>
      </c>
      <c r="B44" s="507">
        <v>268</v>
      </c>
      <c r="C44" s="509">
        <v>69</v>
      </c>
      <c r="D44" s="505">
        <f t="shared" ref="D44:D56" si="4">(B44-C44)/C44</f>
        <v>2.884</v>
      </c>
    </row>
    <row r="45" ht="15" customHeight="1" spans="1:4">
      <c r="A45" s="506" t="s">
        <v>888</v>
      </c>
      <c r="B45" s="509">
        <v>100</v>
      </c>
      <c r="C45" s="509">
        <v>736</v>
      </c>
      <c r="D45" s="505">
        <f t="shared" si="4"/>
        <v>-0.864</v>
      </c>
    </row>
    <row r="46" ht="15" customHeight="1" spans="1:4">
      <c r="A46" s="506" t="s">
        <v>889</v>
      </c>
      <c r="B46" s="507">
        <v>7711</v>
      </c>
      <c r="C46" s="509">
        <v>4469</v>
      </c>
      <c r="D46" s="505">
        <f t="shared" si="4"/>
        <v>0.725</v>
      </c>
    </row>
    <row r="47" ht="15" customHeight="1" spans="1:4">
      <c r="A47" s="506" t="s">
        <v>890</v>
      </c>
      <c r="B47" s="507">
        <v>60</v>
      </c>
      <c r="C47" s="509">
        <v>42</v>
      </c>
      <c r="D47" s="505">
        <f t="shared" si="4"/>
        <v>0.429</v>
      </c>
    </row>
    <row r="48" ht="15" customHeight="1" spans="1:4">
      <c r="A48" s="506" t="s">
        <v>891</v>
      </c>
      <c r="B48" s="507">
        <v>1335</v>
      </c>
      <c r="C48" s="509">
        <v>3713</v>
      </c>
      <c r="D48" s="505">
        <f t="shared" si="4"/>
        <v>-0.64</v>
      </c>
    </row>
    <row r="49" ht="15" customHeight="1" spans="1:4">
      <c r="A49" s="506" t="s">
        <v>892</v>
      </c>
      <c r="B49" s="509">
        <v>1690</v>
      </c>
      <c r="C49" s="509">
        <v>11146</v>
      </c>
      <c r="D49" s="505">
        <f t="shared" si="4"/>
        <v>-0.848</v>
      </c>
    </row>
    <row r="50" ht="15" customHeight="1" spans="1:4">
      <c r="A50" s="506" t="s">
        <v>893</v>
      </c>
      <c r="B50" s="507">
        <v>9534</v>
      </c>
      <c r="C50" s="509">
        <v>5639</v>
      </c>
      <c r="D50" s="505">
        <f t="shared" si="4"/>
        <v>0.691</v>
      </c>
    </row>
    <row r="51" ht="15" customHeight="1" spans="1:4">
      <c r="A51" s="506" t="s">
        <v>894</v>
      </c>
      <c r="B51" s="507">
        <v>194</v>
      </c>
      <c r="C51" s="509">
        <v>9066</v>
      </c>
      <c r="D51" s="505">
        <f t="shared" si="4"/>
        <v>-0.979</v>
      </c>
    </row>
    <row r="52" ht="15" customHeight="1" spans="1:4">
      <c r="A52" s="506" t="s">
        <v>895</v>
      </c>
      <c r="B52" s="507">
        <v>7463</v>
      </c>
      <c r="C52" s="509">
        <v>630</v>
      </c>
      <c r="D52" s="505">
        <f t="shared" si="4"/>
        <v>10.846</v>
      </c>
    </row>
    <row r="53" ht="15" customHeight="1" spans="1:4">
      <c r="A53" s="506" t="s">
        <v>896</v>
      </c>
      <c r="B53" s="507">
        <v>13896</v>
      </c>
      <c r="C53" s="509">
        <v>21274</v>
      </c>
      <c r="D53" s="505">
        <f t="shared" si="4"/>
        <v>-0.347</v>
      </c>
    </row>
    <row r="54" ht="15" customHeight="1" spans="1:4">
      <c r="A54" s="506" t="s">
        <v>897</v>
      </c>
      <c r="B54" s="509">
        <v>13717</v>
      </c>
      <c r="C54" s="509">
        <v>446</v>
      </c>
      <c r="D54" s="505">
        <f t="shared" si="4"/>
        <v>29.756</v>
      </c>
    </row>
    <row r="55" ht="15" customHeight="1" spans="1:4">
      <c r="A55" s="506" t="s">
        <v>898</v>
      </c>
      <c r="B55" s="507">
        <v>0</v>
      </c>
      <c r="C55" s="509">
        <v>142</v>
      </c>
      <c r="D55" s="505">
        <f t="shared" si="4"/>
        <v>-1</v>
      </c>
    </row>
    <row r="56" ht="15" customHeight="1" spans="1:4">
      <c r="A56" s="506" t="s">
        <v>899</v>
      </c>
      <c r="B56" s="507">
        <v>5</v>
      </c>
      <c r="C56" s="509">
        <v>150</v>
      </c>
      <c r="D56" s="505">
        <f t="shared" si="4"/>
        <v>-0.967</v>
      </c>
    </row>
    <row r="57" ht="15" customHeight="1" spans="1:4">
      <c r="A57" s="506" t="s">
        <v>900</v>
      </c>
      <c r="B57" s="507">
        <v>0</v>
      </c>
      <c r="C57" s="509">
        <v>0</v>
      </c>
      <c r="D57" s="505"/>
    </row>
    <row r="58" ht="15" customHeight="1" spans="1:4">
      <c r="A58" s="506" t="s">
        <v>901</v>
      </c>
      <c r="B58" s="509">
        <v>145</v>
      </c>
      <c r="C58" s="509">
        <v>546</v>
      </c>
      <c r="D58" s="505"/>
    </row>
    <row r="59" ht="15" customHeight="1" spans="1:4">
      <c r="A59" s="506" t="s">
        <v>902</v>
      </c>
      <c r="B59" s="507">
        <v>344</v>
      </c>
      <c r="C59" s="509">
        <v>2814</v>
      </c>
      <c r="D59" s="505">
        <f>(B59-C59)/C59</f>
        <v>-0.878</v>
      </c>
    </row>
    <row r="60" ht="15" customHeight="1" spans="1:4">
      <c r="A60" s="506" t="s">
        <v>903</v>
      </c>
      <c r="B60" s="507"/>
      <c r="C60" s="509"/>
      <c r="D60" s="505"/>
    </row>
    <row r="61" ht="15" customHeight="1" spans="1:4">
      <c r="A61" s="506" t="s">
        <v>120</v>
      </c>
      <c r="B61" s="507">
        <v>233</v>
      </c>
      <c r="C61" s="509"/>
      <c r="D61" s="505">
        <v>1</v>
      </c>
    </row>
    <row r="62" s="474" customFormat="1" ht="15" customHeight="1" spans="1:4">
      <c r="A62" s="512" t="s">
        <v>904</v>
      </c>
      <c r="B62" s="504">
        <f>B6+B11+B41</f>
        <v>268781</v>
      </c>
      <c r="C62" s="504">
        <f>C6+C11+C41</f>
        <v>248661</v>
      </c>
      <c r="D62" s="505">
        <f>(B62-C62)/C62</f>
        <v>0.081</v>
      </c>
    </row>
  </sheetData>
  <mergeCells count="4">
    <mergeCell ref="A2:D2"/>
    <mergeCell ref="C4:D4"/>
    <mergeCell ref="A4:A5"/>
    <mergeCell ref="B4:B5"/>
  </mergeCells>
  <printOptions horizontalCentered="1"/>
  <pageMargins left="0.75" right="0.75" top="0.979166666666667" bottom="0.979166666666667" header="0.509027777777778" footer="0.509027777777778"/>
  <pageSetup paperSize="9" scale="79" orientation="portrait" horizont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41"/>
  <sheetViews>
    <sheetView showZeros="0" topLeftCell="A25" workbookViewId="0">
      <selection activeCell="C38" sqref="C38:C40"/>
    </sheetView>
  </sheetViews>
  <sheetFormatPr defaultColWidth="9.33333333333333" defaultRowHeight="11.25" outlineLevelCol="6"/>
  <cols>
    <col min="1" max="1" width="34.8333333333333" customWidth="1"/>
    <col min="2" max="2" width="12.8333333333333" customWidth="1"/>
    <col min="3" max="3" width="15" customWidth="1"/>
    <col min="4" max="4" width="11.1666666666667" customWidth="1"/>
    <col min="5" max="5" width="12.5" customWidth="1"/>
    <col min="6" max="6" width="13.3333333333333" style="98" customWidth="1"/>
    <col min="7" max="7" width="11.6666666666667" customWidth="1"/>
    <col min="8" max="8" width="9.33333333333333" hidden="1" customWidth="1"/>
  </cols>
  <sheetData>
    <row r="1" ht="23.1" customHeight="1" spans="1:1">
      <c r="A1" s="477" t="s">
        <v>905</v>
      </c>
    </row>
    <row r="2" s="475" customFormat="1" ht="20.1" customHeight="1" spans="1:7">
      <c r="A2" s="478" t="s">
        <v>906</v>
      </c>
      <c r="B2" s="478"/>
      <c r="C2" s="478"/>
      <c r="D2" s="478"/>
      <c r="E2" s="478"/>
      <c r="F2" s="478"/>
      <c r="G2" s="478"/>
    </row>
    <row r="3" ht="21" customHeight="1" spans="7:7">
      <c r="G3" s="479" t="s">
        <v>145</v>
      </c>
    </row>
    <row r="4" ht="13.5" spans="1:7">
      <c r="A4" s="480" t="s">
        <v>907</v>
      </c>
      <c r="B4" s="481" t="s">
        <v>908</v>
      </c>
      <c r="C4" s="481" t="s">
        <v>909</v>
      </c>
      <c r="D4" s="387" t="s">
        <v>73</v>
      </c>
      <c r="E4" s="482" t="s">
        <v>73</v>
      </c>
      <c r="F4" s="482"/>
      <c r="G4" s="483"/>
    </row>
    <row r="5" ht="54" spans="1:7">
      <c r="A5" s="480"/>
      <c r="B5" s="481"/>
      <c r="C5" s="481"/>
      <c r="D5" s="387"/>
      <c r="E5" s="484" t="s">
        <v>910</v>
      </c>
      <c r="F5" s="484" t="s">
        <v>147</v>
      </c>
      <c r="G5" s="485" t="s">
        <v>911</v>
      </c>
    </row>
    <row r="6" s="476" customFormat="1" ht="17.65" customHeight="1" spans="1:7">
      <c r="A6" s="486" t="s">
        <v>75</v>
      </c>
      <c r="B6" s="487">
        <f t="shared" ref="B6:F6" si="0">SUM(B7:B31)</f>
        <v>299277</v>
      </c>
      <c r="C6" s="487">
        <f t="shared" si="0"/>
        <v>353933</v>
      </c>
      <c r="D6" s="487">
        <f t="shared" si="0"/>
        <v>341327</v>
      </c>
      <c r="E6" s="488">
        <f>D6/B6</f>
        <v>1.14</v>
      </c>
      <c r="F6" s="487">
        <f>SUM(F7:F31)</f>
        <v>301031</v>
      </c>
      <c r="G6" s="488">
        <f>(D6-F6)/F6</f>
        <v>0.13</v>
      </c>
    </row>
    <row r="7" s="476" customFormat="1" ht="17.65" customHeight="1" spans="1:7">
      <c r="A7" s="489" t="s">
        <v>912</v>
      </c>
      <c r="B7" s="490">
        <v>23613</v>
      </c>
      <c r="C7" s="491">
        <v>26710</v>
      </c>
      <c r="D7" s="108">
        <v>26710</v>
      </c>
      <c r="E7" s="492">
        <f>D7/B7</f>
        <v>1.13</v>
      </c>
      <c r="F7" s="108">
        <v>19044</v>
      </c>
      <c r="G7" s="492">
        <f>(D7-F7)/F7</f>
        <v>0.4</v>
      </c>
    </row>
    <row r="8" s="476" customFormat="1" ht="17.65" customHeight="1" spans="1:7">
      <c r="A8" s="489" t="s">
        <v>913</v>
      </c>
      <c r="B8" s="493">
        <v>0</v>
      </c>
      <c r="C8" s="491">
        <v>0</v>
      </c>
      <c r="D8" s="108">
        <v>0</v>
      </c>
      <c r="E8" s="492"/>
      <c r="F8" s="108">
        <v>0</v>
      </c>
      <c r="G8" s="492"/>
    </row>
    <row r="9" s="476" customFormat="1" ht="17.65" customHeight="1" spans="1:7">
      <c r="A9" s="489" t="s">
        <v>914</v>
      </c>
      <c r="B9" s="490">
        <v>414</v>
      </c>
      <c r="C9" s="491">
        <v>412</v>
      </c>
      <c r="D9" s="108">
        <v>412</v>
      </c>
      <c r="E9" s="492">
        <f t="shared" ref="E9:E21" si="1">D9/B9</f>
        <v>1</v>
      </c>
      <c r="F9" s="108">
        <v>419</v>
      </c>
      <c r="G9" s="492">
        <f t="shared" ref="G9:G21" si="2">(D9-F9)/F9</f>
        <v>-0.02</v>
      </c>
    </row>
    <row r="10" s="476" customFormat="1" ht="17.65" customHeight="1" spans="1:7">
      <c r="A10" s="489" t="s">
        <v>915</v>
      </c>
      <c r="B10" s="490">
        <v>11015</v>
      </c>
      <c r="C10" s="491">
        <v>12821</v>
      </c>
      <c r="D10" s="108">
        <v>12821</v>
      </c>
      <c r="E10" s="492">
        <f t="shared" si="1"/>
        <v>1.16</v>
      </c>
      <c r="F10" s="108">
        <v>12348</v>
      </c>
      <c r="G10" s="492">
        <f t="shared" si="2"/>
        <v>0.04</v>
      </c>
    </row>
    <row r="11" s="476" customFormat="1" ht="17.65" customHeight="1" spans="1:7">
      <c r="A11" s="489" t="s">
        <v>916</v>
      </c>
      <c r="B11" s="493">
        <v>46038</v>
      </c>
      <c r="C11" s="491">
        <v>47686</v>
      </c>
      <c r="D11" s="108">
        <v>46642</v>
      </c>
      <c r="E11" s="492">
        <f t="shared" si="1"/>
        <v>1.01</v>
      </c>
      <c r="F11" s="108">
        <v>40123</v>
      </c>
      <c r="G11" s="492">
        <f t="shared" si="2"/>
        <v>0.16</v>
      </c>
    </row>
    <row r="12" s="476" customFormat="1" ht="17.65" customHeight="1" spans="1:7">
      <c r="A12" s="489" t="s">
        <v>917</v>
      </c>
      <c r="B12" s="490">
        <v>168</v>
      </c>
      <c r="C12" s="491">
        <v>152</v>
      </c>
      <c r="D12" s="108">
        <v>152</v>
      </c>
      <c r="E12" s="492">
        <f t="shared" si="1"/>
        <v>0.9</v>
      </c>
      <c r="F12" s="108">
        <v>319</v>
      </c>
      <c r="G12" s="492">
        <f t="shared" si="2"/>
        <v>-0.52</v>
      </c>
    </row>
    <row r="13" s="476" customFormat="1" ht="17.65" customHeight="1" spans="1:7">
      <c r="A13" s="489" t="s">
        <v>918</v>
      </c>
      <c r="B13" s="490">
        <v>6721</v>
      </c>
      <c r="C13" s="491">
        <v>7239</v>
      </c>
      <c r="D13" s="108">
        <v>7239</v>
      </c>
      <c r="E13" s="492">
        <f t="shared" si="1"/>
        <v>1.08</v>
      </c>
      <c r="F13" s="108">
        <v>6141</v>
      </c>
      <c r="G13" s="492">
        <f t="shared" si="2"/>
        <v>0.18</v>
      </c>
    </row>
    <row r="14" s="476" customFormat="1" ht="17.65" customHeight="1" spans="1:7">
      <c r="A14" s="489" t="s">
        <v>919</v>
      </c>
      <c r="B14" s="493">
        <v>45198</v>
      </c>
      <c r="C14" s="491">
        <v>59737</v>
      </c>
      <c r="D14" s="108">
        <v>59737</v>
      </c>
      <c r="E14" s="492">
        <f t="shared" si="1"/>
        <v>1.32</v>
      </c>
      <c r="F14" s="108">
        <v>50766</v>
      </c>
      <c r="G14" s="492">
        <f t="shared" si="2"/>
        <v>0.18</v>
      </c>
    </row>
    <row r="15" s="476" customFormat="1" ht="17.65" customHeight="1" spans="1:7">
      <c r="A15" s="489" t="s">
        <v>920</v>
      </c>
      <c r="B15" s="490">
        <v>29130</v>
      </c>
      <c r="C15" s="491">
        <v>43616</v>
      </c>
      <c r="D15" s="108">
        <v>43616</v>
      </c>
      <c r="E15" s="492">
        <f t="shared" si="1"/>
        <v>1.5</v>
      </c>
      <c r="F15" s="108">
        <v>37470</v>
      </c>
      <c r="G15" s="492">
        <f t="shared" si="2"/>
        <v>0.16</v>
      </c>
    </row>
    <row r="16" s="476" customFormat="1" ht="17.65" customHeight="1" spans="1:7">
      <c r="A16" s="489" t="s">
        <v>921</v>
      </c>
      <c r="B16" s="490">
        <v>12123</v>
      </c>
      <c r="C16" s="491">
        <v>27235</v>
      </c>
      <c r="D16" s="108">
        <v>15906</v>
      </c>
      <c r="E16" s="492">
        <f t="shared" si="1"/>
        <v>1.31</v>
      </c>
      <c r="F16" s="108">
        <v>4409</v>
      </c>
      <c r="G16" s="492">
        <f t="shared" si="2"/>
        <v>2.61</v>
      </c>
    </row>
    <row r="17" s="476" customFormat="1" ht="17.65" customHeight="1" spans="1:7">
      <c r="A17" s="489" t="s">
        <v>922</v>
      </c>
      <c r="B17" s="493">
        <v>15429</v>
      </c>
      <c r="C17" s="491">
        <v>14498</v>
      </c>
      <c r="D17" s="108">
        <v>14498</v>
      </c>
      <c r="E17" s="492">
        <f t="shared" si="1"/>
        <v>0.94</v>
      </c>
      <c r="F17" s="108">
        <v>51901</v>
      </c>
      <c r="G17" s="492">
        <f t="shared" si="2"/>
        <v>-0.72</v>
      </c>
    </row>
    <row r="18" s="476" customFormat="1" ht="17.65" customHeight="1" spans="1:7">
      <c r="A18" s="489" t="s">
        <v>923</v>
      </c>
      <c r="B18" s="490">
        <v>49728</v>
      </c>
      <c r="C18" s="491">
        <v>51541</v>
      </c>
      <c r="D18" s="108">
        <v>51541</v>
      </c>
      <c r="E18" s="492">
        <f t="shared" si="1"/>
        <v>1.04</v>
      </c>
      <c r="F18" s="108">
        <v>46846</v>
      </c>
      <c r="G18" s="492">
        <f t="shared" si="2"/>
        <v>0.1</v>
      </c>
    </row>
    <row r="19" s="476" customFormat="1" ht="17.65" customHeight="1" spans="1:7">
      <c r="A19" s="489" t="s">
        <v>924</v>
      </c>
      <c r="B19" s="490">
        <v>11743</v>
      </c>
      <c r="C19" s="491">
        <v>24346</v>
      </c>
      <c r="D19" s="108">
        <v>24346</v>
      </c>
      <c r="E19" s="492">
        <f t="shared" si="1"/>
        <v>2.07</v>
      </c>
      <c r="F19" s="108">
        <v>5645</v>
      </c>
      <c r="G19" s="492">
        <f t="shared" si="2"/>
        <v>3.31</v>
      </c>
    </row>
    <row r="20" s="476" customFormat="1" ht="17.65" customHeight="1" spans="1:7">
      <c r="A20" s="489" t="s">
        <v>925</v>
      </c>
      <c r="B20" s="493">
        <v>854</v>
      </c>
      <c r="C20" s="491">
        <v>661</v>
      </c>
      <c r="D20" s="108">
        <v>661</v>
      </c>
      <c r="E20" s="492">
        <f t="shared" si="1"/>
        <v>0.77</v>
      </c>
      <c r="F20" s="108">
        <v>-3</v>
      </c>
      <c r="G20" s="492">
        <f t="shared" si="2"/>
        <v>-221.33</v>
      </c>
    </row>
    <row r="21" s="476" customFormat="1" ht="17.65" customHeight="1" spans="1:7">
      <c r="A21" s="489" t="s">
        <v>926</v>
      </c>
      <c r="B21" s="490">
        <v>319</v>
      </c>
      <c r="C21" s="491">
        <v>41</v>
      </c>
      <c r="D21" s="108">
        <v>41</v>
      </c>
      <c r="E21" s="492">
        <f t="shared" si="1"/>
        <v>0.13</v>
      </c>
      <c r="F21" s="108">
        <v>2201</v>
      </c>
      <c r="G21" s="492">
        <f t="shared" si="2"/>
        <v>-0.98</v>
      </c>
    </row>
    <row r="22" s="476" customFormat="1" ht="17.65" customHeight="1" spans="1:7">
      <c r="A22" s="489" t="s">
        <v>927</v>
      </c>
      <c r="B22" s="490">
        <v>0</v>
      </c>
      <c r="C22" s="491">
        <v>0</v>
      </c>
      <c r="D22" s="108">
        <v>0</v>
      </c>
      <c r="E22" s="492"/>
      <c r="F22" s="108">
        <v>0</v>
      </c>
      <c r="G22" s="492"/>
    </row>
    <row r="23" s="476" customFormat="1" ht="17.65" customHeight="1" spans="1:7">
      <c r="A23" s="489" t="s">
        <v>928</v>
      </c>
      <c r="B23" s="493">
        <v>0</v>
      </c>
      <c r="C23" s="491">
        <v>0</v>
      </c>
      <c r="D23" s="108">
        <v>0</v>
      </c>
      <c r="E23" s="492"/>
      <c r="F23" s="108"/>
      <c r="G23" s="492"/>
    </row>
    <row r="24" s="476" customFormat="1" ht="17.65" customHeight="1" spans="1:7">
      <c r="A24" s="489" t="s">
        <v>929</v>
      </c>
      <c r="B24" s="490">
        <v>2777</v>
      </c>
      <c r="C24" s="491">
        <v>15417</v>
      </c>
      <c r="D24" s="108">
        <v>15417</v>
      </c>
      <c r="E24" s="492">
        <f t="shared" ref="E24:E26" si="3">D24/B24</f>
        <v>5.55</v>
      </c>
      <c r="F24" s="108">
        <v>12045</v>
      </c>
      <c r="G24" s="492">
        <f t="shared" ref="G24:G26" si="4">(D24-F24)/F24</f>
        <v>0.28</v>
      </c>
    </row>
    <row r="25" s="476" customFormat="1" ht="17.65" customHeight="1" spans="1:7">
      <c r="A25" s="489" t="s">
        <v>930</v>
      </c>
      <c r="B25" s="490">
        <v>13947</v>
      </c>
      <c r="C25" s="491">
        <v>10727</v>
      </c>
      <c r="D25" s="108">
        <v>10727</v>
      </c>
      <c r="E25" s="492">
        <f t="shared" si="3"/>
        <v>0.77</v>
      </c>
      <c r="F25" s="108">
        <v>5789</v>
      </c>
      <c r="G25" s="492">
        <f t="shared" si="4"/>
        <v>0.85</v>
      </c>
    </row>
    <row r="26" s="476" customFormat="1" ht="17.65" customHeight="1" spans="1:7">
      <c r="A26" s="489" t="s">
        <v>931</v>
      </c>
      <c r="B26" s="493">
        <v>1658</v>
      </c>
      <c r="C26" s="491">
        <v>1714</v>
      </c>
      <c r="D26" s="108">
        <v>1714</v>
      </c>
      <c r="E26" s="492">
        <f t="shared" si="3"/>
        <v>1.03</v>
      </c>
      <c r="F26" s="108">
        <v>292</v>
      </c>
      <c r="G26" s="492">
        <f t="shared" si="4"/>
        <v>4.87</v>
      </c>
    </row>
    <row r="27" s="476" customFormat="1" ht="17.65" customHeight="1" spans="1:7">
      <c r="A27" s="489" t="s">
        <v>932</v>
      </c>
      <c r="B27" s="490">
        <v>1487</v>
      </c>
      <c r="C27" s="491">
        <v>1574</v>
      </c>
      <c r="D27" s="108">
        <v>1574</v>
      </c>
      <c r="E27" s="492"/>
      <c r="F27" s="108"/>
      <c r="G27" s="494">
        <v>1</v>
      </c>
    </row>
    <row r="28" s="476" customFormat="1" ht="17.65" customHeight="1" spans="1:7">
      <c r="A28" s="489" t="s">
        <v>933</v>
      </c>
      <c r="B28" s="490">
        <v>1000</v>
      </c>
      <c r="C28" s="491">
        <v>0</v>
      </c>
      <c r="D28" s="108">
        <v>0</v>
      </c>
      <c r="E28" s="492">
        <f t="shared" ref="E28:E30" si="5">D28/B28</f>
        <v>0</v>
      </c>
      <c r="F28" s="108">
        <v>0</v>
      </c>
      <c r="G28" s="492"/>
    </row>
    <row r="29" s="476" customFormat="1" ht="17.65" customHeight="1" spans="1:7">
      <c r="A29" s="489" t="s">
        <v>934</v>
      </c>
      <c r="B29" s="493">
        <v>18619</v>
      </c>
      <c r="C29" s="491">
        <v>233</v>
      </c>
      <c r="D29" s="108">
        <v>0</v>
      </c>
      <c r="E29" s="492">
        <f t="shared" si="5"/>
        <v>0</v>
      </c>
      <c r="F29" s="108">
        <v>-300</v>
      </c>
      <c r="G29" s="492">
        <f t="shared" ref="G29:G33" si="6">(D29-F29)/F29</f>
        <v>-1</v>
      </c>
    </row>
    <row r="30" s="476" customFormat="1" ht="17.65" customHeight="1" spans="1:7">
      <c r="A30" s="489" t="s">
        <v>935</v>
      </c>
      <c r="B30" s="490">
        <v>7296</v>
      </c>
      <c r="C30" s="491">
        <v>7537</v>
      </c>
      <c r="D30" s="108">
        <v>7537</v>
      </c>
      <c r="E30" s="492">
        <f t="shared" si="5"/>
        <v>1.03</v>
      </c>
      <c r="F30" s="108">
        <v>5465</v>
      </c>
      <c r="G30" s="492">
        <f t="shared" si="6"/>
        <v>0.38</v>
      </c>
    </row>
    <row r="31" s="476" customFormat="1" ht="17.65" customHeight="1" spans="1:7">
      <c r="A31" s="489" t="s">
        <v>936</v>
      </c>
      <c r="B31" s="490">
        <v>0</v>
      </c>
      <c r="C31" s="491">
        <v>36</v>
      </c>
      <c r="D31" s="108">
        <v>36</v>
      </c>
      <c r="E31" s="492"/>
      <c r="F31" s="108">
        <v>111</v>
      </c>
      <c r="G31" s="492">
        <f t="shared" si="6"/>
        <v>-0.68</v>
      </c>
    </row>
    <row r="32" s="476" customFormat="1" ht="17.65" customHeight="1" spans="1:7">
      <c r="A32" s="495" t="s">
        <v>127</v>
      </c>
      <c r="B32" s="493"/>
      <c r="C32" s="491"/>
      <c r="D32" s="108">
        <v>5698</v>
      </c>
      <c r="E32" s="492"/>
      <c r="F32" s="496">
        <v>19019</v>
      </c>
      <c r="G32" s="492">
        <f t="shared" si="6"/>
        <v>-0.7</v>
      </c>
    </row>
    <row r="33" s="476" customFormat="1" ht="17.65" customHeight="1" spans="1:7">
      <c r="A33" s="497" t="s">
        <v>129</v>
      </c>
      <c r="B33" s="490">
        <f t="shared" ref="B33:F33" si="7">SUM(B34:B39)</f>
        <v>14897</v>
      </c>
      <c r="C33" s="491">
        <f t="shared" ref="C32:C37" si="8">B33</f>
        <v>14897</v>
      </c>
      <c r="D33" s="108">
        <f>SUM(D34:D39)</f>
        <v>26728</v>
      </c>
      <c r="E33" s="492">
        <f>D33/B33</f>
        <v>1.79</v>
      </c>
      <c r="F33" s="498">
        <f>SUM(F34:F39)</f>
        <v>47796</v>
      </c>
      <c r="G33" s="492">
        <f t="shared" si="6"/>
        <v>-0.44</v>
      </c>
    </row>
    <row r="34" s="476" customFormat="1" ht="17.65" customHeight="1" spans="1:7">
      <c r="A34" s="230" t="s">
        <v>131</v>
      </c>
      <c r="B34" s="490"/>
      <c r="C34" s="491">
        <f t="shared" si="8"/>
        <v>0</v>
      </c>
      <c r="D34" s="108">
        <v>0</v>
      </c>
      <c r="E34" s="492"/>
      <c r="F34" s="467">
        <v>0</v>
      </c>
      <c r="G34" s="492"/>
    </row>
    <row r="35" s="476" customFormat="1" ht="17.65" customHeight="1" spans="1:7">
      <c r="A35" s="230" t="s">
        <v>133</v>
      </c>
      <c r="B35" s="493">
        <v>14897</v>
      </c>
      <c r="C35" s="491">
        <f t="shared" si="8"/>
        <v>14897</v>
      </c>
      <c r="D35" s="108">
        <v>7623</v>
      </c>
      <c r="E35" s="492">
        <f>D35/B35</f>
        <v>0.51</v>
      </c>
      <c r="F35" s="108">
        <v>18643</v>
      </c>
      <c r="G35" s="492">
        <f>(D35-F35)/F35</f>
        <v>-0.59</v>
      </c>
    </row>
    <row r="36" s="476" customFormat="1" ht="17.65" customHeight="1" spans="1:7">
      <c r="A36" s="230" t="s">
        <v>937</v>
      </c>
      <c r="B36" s="490"/>
      <c r="C36" s="491">
        <f t="shared" si="8"/>
        <v>0</v>
      </c>
      <c r="D36" s="108">
        <v>0</v>
      </c>
      <c r="E36" s="492"/>
      <c r="F36" s="108">
        <v>0</v>
      </c>
      <c r="G36" s="492"/>
    </row>
    <row r="37" s="476" customFormat="1" ht="17.65" customHeight="1" spans="1:7">
      <c r="A37" s="230" t="s">
        <v>938</v>
      </c>
      <c r="B37" s="493"/>
      <c r="C37" s="491">
        <f t="shared" si="8"/>
        <v>0</v>
      </c>
      <c r="E37" s="492"/>
      <c r="G37" s="492"/>
    </row>
    <row r="38" s="476" customFormat="1" ht="17.65" customHeight="1" spans="1:7">
      <c r="A38" s="230" t="s">
        <v>939</v>
      </c>
      <c r="B38" s="490"/>
      <c r="C38" s="108"/>
      <c r="D38" s="108">
        <v>6499</v>
      </c>
      <c r="E38" s="492"/>
      <c r="F38" s="108">
        <v>21536</v>
      </c>
      <c r="G38" s="492">
        <f>(D39-F38)/F38</f>
        <v>-0.41</v>
      </c>
    </row>
    <row r="39" s="476" customFormat="1" ht="17.65" customHeight="1" spans="1:7">
      <c r="A39" s="198" t="s">
        <v>940</v>
      </c>
      <c r="B39" s="493"/>
      <c r="C39" s="108"/>
      <c r="D39" s="108">
        <v>12606</v>
      </c>
      <c r="E39" s="492"/>
      <c r="F39" s="108">
        <v>7617</v>
      </c>
      <c r="G39" s="492">
        <f>(D40-F39)/F39</f>
        <v>0.65</v>
      </c>
    </row>
    <row r="40" s="476" customFormat="1" ht="17.65" customHeight="1" spans="1:7">
      <c r="A40" s="230" t="s">
        <v>941</v>
      </c>
      <c r="B40" s="490"/>
      <c r="C40" s="108"/>
      <c r="D40" s="108">
        <v>12606</v>
      </c>
      <c r="E40" s="492"/>
      <c r="F40" s="108">
        <v>7617</v>
      </c>
      <c r="G40" s="492">
        <f>(D40/F40-1)</f>
        <v>0.65</v>
      </c>
    </row>
    <row r="41" s="476" customFormat="1" ht="17.65" customHeight="1" spans="1:7">
      <c r="A41" s="499" t="s">
        <v>140</v>
      </c>
      <c r="B41" s="500">
        <f t="shared" ref="B41:F41" si="9">B6+B32+B33</f>
        <v>314174</v>
      </c>
      <c r="C41" s="500">
        <f t="shared" si="9"/>
        <v>368830</v>
      </c>
      <c r="D41" s="500">
        <f t="shared" si="9"/>
        <v>373753</v>
      </c>
      <c r="E41" s="492">
        <f>D41/B41</f>
        <v>1.19</v>
      </c>
      <c r="F41" s="500">
        <f>F6+F32+F33</f>
        <v>367846</v>
      </c>
      <c r="G41" s="492">
        <f>(D41-F41)/F41</f>
        <v>0.02</v>
      </c>
    </row>
  </sheetData>
  <mergeCells count="6">
    <mergeCell ref="A2:G2"/>
    <mergeCell ref="E4:G4"/>
    <mergeCell ref="A4:A5"/>
    <mergeCell ref="B4:B5"/>
    <mergeCell ref="C4:C5"/>
    <mergeCell ref="D4:D5"/>
  </mergeCells>
  <printOptions horizontalCentered="1"/>
  <pageMargins left="0.75" right="0.75" top="0.979166666666667" bottom="0.979166666666667" header="0.509027777777778" footer="0.509027777777778"/>
  <pageSetup paperSize="9" scale="95" orientation="portrait" horizont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87"/>
  <sheetViews>
    <sheetView workbookViewId="0">
      <pane ySplit="5" topLeftCell="A1230" activePane="bottomLeft" state="frozen"/>
      <selection/>
      <selection pane="bottomLeft" activeCell="A1378" sqref="$A1378:$XFD1383"/>
    </sheetView>
  </sheetViews>
  <sheetFormatPr defaultColWidth="9.33333333333333" defaultRowHeight="15.75" customHeight="1" outlineLevelCol="3"/>
  <cols>
    <col min="1" max="1" width="11.5"/>
    <col min="2" max="2" width="40.6666666666667"/>
    <col min="3" max="3" width="19.8333333333333" style="98" customWidth="1"/>
  </cols>
  <sheetData>
    <row r="1" customHeight="1" spans="1:3">
      <c r="A1" s="189" t="s">
        <v>942</v>
      </c>
      <c r="B1" s="98"/>
      <c r="C1" s="468"/>
    </row>
    <row r="2" customHeight="1" spans="1:3">
      <c r="A2" s="469" t="s">
        <v>943</v>
      </c>
      <c r="B2" s="469"/>
      <c r="C2" s="469"/>
    </row>
    <row r="3" customHeight="1" spans="1:3">
      <c r="A3" s="470" t="s">
        <v>71</v>
      </c>
      <c r="B3" s="470"/>
      <c r="C3" s="470"/>
    </row>
    <row r="4" ht="17.25" customHeight="1" spans="1:3">
      <c r="A4" s="462" t="s">
        <v>177</v>
      </c>
      <c r="B4" s="462" t="s">
        <v>178</v>
      </c>
      <c r="C4" s="471" t="s">
        <v>73</v>
      </c>
    </row>
    <row r="5" ht="17.25" customHeight="1" spans="1:3">
      <c r="A5" s="472"/>
      <c r="B5" s="462" t="s">
        <v>944</v>
      </c>
      <c r="C5" s="108">
        <f>SUM(C6,C251,C290,C309,C398,C453,C509,C565,C683,C754,C833,C856,C981,C1045,C1111,C1131,C1160,C1170,C1235,C1253,C1306,C1363,C1366,C1374)</f>
        <v>341327</v>
      </c>
    </row>
    <row r="6" ht="17.25" customHeight="1" spans="1:4">
      <c r="A6" s="472">
        <v>201</v>
      </c>
      <c r="B6" s="473" t="s">
        <v>945</v>
      </c>
      <c r="C6" s="108">
        <f>SUM(C7+C19+C28+C39+C50+C61+C72+C84+C93+C106+C116+C125+C136+C150+C157+C165+C171+C178+C185+C192+C199+C205+C213+C219+C225+C231+C248)</f>
        <v>26710</v>
      </c>
      <c r="D6" s="98"/>
    </row>
    <row r="7" ht="17.25" customHeight="1" spans="1:3">
      <c r="A7" s="472">
        <v>20101</v>
      </c>
      <c r="B7" s="473" t="s">
        <v>946</v>
      </c>
      <c r="C7" s="108">
        <f>SUM(C8:C18)</f>
        <v>338</v>
      </c>
    </row>
    <row r="8" ht="17.25" customHeight="1" spans="1:3">
      <c r="A8" s="472">
        <v>2010101</v>
      </c>
      <c r="B8" s="472" t="s">
        <v>947</v>
      </c>
      <c r="C8" s="108">
        <v>183</v>
      </c>
    </row>
    <row r="9" ht="17.25" customHeight="1" spans="1:3">
      <c r="A9" s="472">
        <v>2010102</v>
      </c>
      <c r="B9" s="472" t="s">
        <v>948</v>
      </c>
      <c r="C9" s="108">
        <v>0</v>
      </c>
    </row>
    <row r="10" ht="17.25" customHeight="1" spans="1:3">
      <c r="A10" s="472">
        <v>2010103</v>
      </c>
      <c r="B10" s="472" t="s">
        <v>949</v>
      </c>
      <c r="C10" s="108">
        <v>0</v>
      </c>
    </row>
    <row r="11" ht="17.25" customHeight="1" spans="1:3">
      <c r="A11" s="472">
        <v>2010104</v>
      </c>
      <c r="B11" s="472" t="s">
        <v>950</v>
      </c>
      <c r="C11" s="108">
        <v>44</v>
      </c>
    </row>
    <row r="12" ht="17.25" customHeight="1" spans="1:3">
      <c r="A12" s="472">
        <v>2010105</v>
      </c>
      <c r="B12" s="472" t="s">
        <v>951</v>
      </c>
      <c r="C12" s="108">
        <v>0</v>
      </c>
    </row>
    <row r="13" ht="17.25" customHeight="1" spans="1:3">
      <c r="A13" s="472">
        <v>2010106</v>
      </c>
      <c r="B13" s="472" t="s">
        <v>952</v>
      </c>
      <c r="C13" s="108">
        <v>10</v>
      </c>
    </row>
    <row r="14" ht="17.25" customHeight="1" spans="1:3">
      <c r="A14" s="472">
        <v>2010107</v>
      </c>
      <c r="B14" s="472" t="s">
        <v>953</v>
      </c>
      <c r="C14" s="108">
        <v>49</v>
      </c>
    </row>
    <row r="15" ht="17.25" customHeight="1" spans="1:3">
      <c r="A15" s="472">
        <v>2010108</v>
      </c>
      <c r="B15" s="472" t="s">
        <v>954</v>
      </c>
      <c r="C15" s="108">
        <v>1</v>
      </c>
    </row>
    <row r="16" ht="17.25" customHeight="1" spans="1:3">
      <c r="A16" s="472">
        <v>2010109</v>
      </c>
      <c r="B16" s="472" t="s">
        <v>955</v>
      </c>
      <c r="C16" s="108">
        <v>0</v>
      </c>
    </row>
    <row r="17" ht="17.25" customHeight="1" spans="1:3">
      <c r="A17" s="472">
        <v>2010150</v>
      </c>
      <c r="B17" s="472" t="s">
        <v>956</v>
      </c>
      <c r="C17" s="108">
        <v>0</v>
      </c>
    </row>
    <row r="18" ht="17.25" customHeight="1" spans="1:3">
      <c r="A18" s="472">
        <v>2010199</v>
      </c>
      <c r="B18" s="472" t="s">
        <v>957</v>
      </c>
      <c r="C18" s="108">
        <v>51</v>
      </c>
    </row>
    <row r="19" ht="17.25" customHeight="1" spans="1:3">
      <c r="A19" s="472">
        <v>20102</v>
      </c>
      <c r="B19" s="473" t="s">
        <v>958</v>
      </c>
      <c r="C19" s="108">
        <f>SUM(C20:C27)</f>
        <v>229</v>
      </c>
    </row>
    <row r="20" ht="17.25" customHeight="1" spans="1:3">
      <c r="A20" s="472">
        <v>2010201</v>
      </c>
      <c r="B20" s="472" t="s">
        <v>947</v>
      </c>
      <c r="C20" s="108">
        <v>201</v>
      </c>
    </row>
    <row r="21" ht="17.25" customHeight="1" spans="1:3">
      <c r="A21" s="472">
        <v>2010202</v>
      </c>
      <c r="B21" s="472" t="s">
        <v>948</v>
      </c>
      <c r="C21" s="108">
        <v>0</v>
      </c>
    </row>
    <row r="22" ht="17.25" customHeight="1" spans="1:3">
      <c r="A22" s="472">
        <v>2010203</v>
      </c>
      <c r="B22" s="472" t="s">
        <v>949</v>
      </c>
      <c r="C22" s="108">
        <v>0</v>
      </c>
    </row>
    <row r="23" ht="17.25" customHeight="1" spans="1:3">
      <c r="A23" s="472">
        <v>2010204</v>
      </c>
      <c r="B23" s="472" t="s">
        <v>959</v>
      </c>
      <c r="C23" s="108">
        <v>7</v>
      </c>
    </row>
    <row r="24" ht="17.25" customHeight="1" spans="1:3">
      <c r="A24" s="472">
        <v>2010205</v>
      </c>
      <c r="B24" s="472" t="s">
        <v>960</v>
      </c>
      <c r="C24" s="108">
        <v>0</v>
      </c>
    </row>
    <row r="25" ht="17.25" customHeight="1" spans="1:3">
      <c r="A25" s="472">
        <v>2010206</v>
      </c>
      <c r="B25" s="472" t="s">
        <v>961</v>
      </c>
      <c r="C25" s="108">
        <v>0</v>
      </c>
    </row>
    <row r="26" ht="17.25" customHeight="1" spans="1:3">
      <c r="A26" s="472">
        <v>2010250</v>
      </c>
      <c r="B26" s="472" t="s">
        <v>956</v>
      </c>
      <c r="C26" s="108">
        <v>0</v>
      </c>
    </row>
    <row r="27" ht="17.25" customHeight="1" spans="1:3">
      <c r="A27" s="472">
        <v>2010299</v>
      </c>
      <c r="B27" s="472" t="s">
        <v>962</v>
      </c>
      <c r="C27" s="108">
        <v>21</v>
      </c>
    </row>
    <row r="28" ht="17.25" customHeight="1" spans="1:3">
      <c r="A28" s="472">
        <v>20103</v>
      </c>
      <c r="B28" s="473" t="s">
        <v>963</v>
      </c>
      <c r="C28" s="108">
        <f>SUM(C29:C38)</f>
        <v>11209</v>
      </c>
    </row>
    <row r="29" ht="17.25" customHeight="1" spans="1:3">
      <c r="A29" s="472">
        <v>2010301</v>
      </c>
      <c r="B29" s="472" t="s">
        <v>947</v>
      </c>
      <c r="C29" s="108">
        <v>6061</v>
      </c>
    </row>
    <row r="30" ht="17.25" customHeight="1" spans="1:3">
      <c r="A30" s="472">
        <v>2010302</v>
      </c>
      <c r="B30" s="472" t="s">
        <v>948</v>
      </c>
      <c r="C30" s="108">
        <v>7</v>
      </c>
    </row>
    <row r="31" ht="17.25" customHeight="1" spans="1:3">
      <c r="A31" s="472">
        <v>2010303</v>
      </c>
      <c r="B31" s="472" t="s">
        <v>949</v>
      </c>
      <c r="C31" s="108">
        <v>0</v>
      </c>
    </row>
    <row r="32" ht="17.25" customHeight="1" spans="1:3">
      <c r="A32" s="472">
        <v>2010304</v>
      </c>
      <c r="B32" s="472" t="s">
        <v>964</v>
      </c>
      <c r="C32" s="108">
        <v>0</v>
      </c>
    </row>
    <row r="33" ht="17.25" customHeight="1" spans="1:3">
      <c r="A33" s="472">
        <v>2010305</v>
      </c>
      <c r="B33" s="472" t="s">
        <v>965</v>
      </c>
      <c r="C33" s="108">
        <v>0</v>
      </c>
    </row>
    <row r="34" ht="17.25" customHeight="1" spans="1:3">
      <c r="A34" s="472">
        <v>2010306</v>
      </c>
      <c r="B34" s="472" t="s">
        <v>966</v>
      </c>
      <c r="C34" s="108">
        <v>22</v>
      </c>
    </row>
    <row r="35" ht="17.25" customHeight="1" spans="1:3">
      <c r="A35" s="472">
        <v>2010308</v>
      </c>
      <c r="B35" s="472" t="s">
        <v>967</v>
      </c>
      <c r="C35" s="108">
        <v>20</v>
      </c>
    </row>
    <row r="36" ht="17.25" customHeight="1" spans="1:3">
      <c r="A36" s="472">
        <v>2010309</v>
      </c>
      <c r="B36" s="472" t="s">
        <v>968</v>
      </c>
      <c r="C36" s="108">
        <v>0</v>
      </c>
    </row>
    <row r="37" ht="17.25" customHeight="1" spans="1:3">
      <c r="A37" s="472">
        <v>2010350</v>
      </c>
      <c r="B37" s="472" t="s">
        <v>956</v>
      </c>
      <c r="C37" s="108">
        <v>0</v>
      </c>
    </row>
    <row r="38" ht="17.25" customHeight="1" spans="1:3">
      <c r="A38" s="472">
        <v>2010399</v>
      </c>
      <c r="B38" s="472" t="s">
        <v>969</v>
      </c>
      <c r="C38" s="108">
        <v>5099</v>
      </c>
    </row>
    <row r="39" ht="17.25" customHeight="1" spans="1:3">
      <c r="A39" s="472">
        <v>20104</v>
      </c>
      <c r="B39" s="473" t="s">
        <v>970</v>
      </c>
      <c r="C39" s="108">
        <f>SUM(C40:C49)</f>
        <v>894</v>
      </c>
    </row>
    <row r="40" ht="17.25" customHeight="1" spans="1:3">
      <c r="A40" s="472">
        <v>2010401</v>
      </c>
      <c r="B40" s="472" t="s">
        <v>947</v>
      </c>
      <c r="C40" s="108">
        <v>245</v>
      </c>
    </row>
    <row r="41" ht="17.25" customHeight="1" spans="1:3">
      <c r="A41" s="472">
        <v>2010402</v>
      </c>
      <c r="B41" s="472" t="s">
        <v>948</v>
      </c>
      <c r="C41" s="108">
        <v>0</v>
      </c>
    </row>
    <row r="42" ht="17.25" customHeight="1" spans="1:3">
      <c r="A42" s="472">
        <v>2010403</v>
      </c>
      <c r="B42" s="472" t="s">
        <v>949</v>
      </c>
      <c r="C42" s="108">
        <v>0</v>
      </c>
    </row>
    <row r="43" ht="17.25" customHeight="1" spans="1:3">
      <c r="A43" s="472">
        <v>2010404</v>
      </c>
      <c r="B43" s="472" t="s">
        <v>971</v>
      </c>
      <c r="C43" s="108">
        <v>10</v>
      </c>
    </row>
    <row r="44" ht="17.25" customHeight="1" spans="1:3">
      <c r="A44" s="472">
        <v>2010405</v>
      </c>
      <c r="B44" s="472" t="s">
        <v>972</v>
      </c>
      <c r="C44" s="108">
        <v>0</v>
      </c>
    </row>
    <row r="45" ht="17.25" customHeight="1" spans="1:3">
      <c r="A45" s="472">
        <v>2010406</v>
      </c>
      <c r="B45" s="472" t="s">
        <v>973</v>
      </c>
      <c r="C45" s="108">
        <v>18</v>
      </c>
    </row>
    <row r="46" ht="17.25" customHeight="1" spans="1:3">
      <c r="A46" s="472">
        <v>2010407</v>
      </c>
      <c r="B46" s="472" t="s">
        <v>974</v>
      </c>
      <c r="C46" s="108">
        <v>0</v>
      </c>
    </row>
    <row r="47" ht="17.25" customHeight="1" spans="1:3">
      <c r="A47" s="472">
        <v>2010408</v>
      </c>
      <c r="B47" s="472" t="s">
        <v>975</v>
      </c>
      <c r="C47" s="108">
        <v>13</v>
      </c>
    </row>
    <row r="48" ht="17.25" customHeight="1" spans="1:3">
      <c r="A48" s="472">
        <v>2010450</v>
      </c>
      <c r="B48" s="472" t="s">
        <v>956</v>
      </c>
      <c r="C48" s="108">
        <v>0</v>
      </c>
    </row>
    <row r="49" ht="17.25" customHeight="1" spans="1:3">
      <c r="A49" s="472">
        <v>2010499</v>
      </c>
      <c r="B49" s="472" t="s">
        <v>976</v>
      </c>
      <c r="C49" s="108">
        <v>608</v>
      </c>
    </row>
    <row r="50" ht="17.25" customHeight="1" spans="1:3">
      <c r="A50" s="472">
        <v>20105</v>
      </c>
      <c r="B50" s="473" t="s">
        <v>977</v>
      </c>
      <c r="C50" s="108">
        <f>SUM(C51:C60)</f>
        <v>358</v>
      </c>
    </row>
    <row r="51" ht="17.25" customHeight="1" spans="1:3">
      <c r="A51" s="472">
        <v>2010501</v>
      </c>
      <c r="B51" s="472" t="s">
        <v>947</v>
      </c>
      <c r="C51" s="108">
        <v>173</v>
      </c>
    </row>
    <row r="52" ht="17.25" customHeight="1" spans="1:3">
      <c r="A52" s="472">
        <v>2010502</v>
      </c>
      <c r="B52" s="472" t="s">
        <v>948</v>
      </c>
      <c r="C52" s="108">
        <v>0</v>
      </c>
    </row>
    <row r="53" ht="17.25" customHeight="1" spans="1:3">
      <c r="A53" s="472">
        <v>2010503</v>
      </c>
      <c r="B53" s="472" t="s">
        <v>949</v>
      </c>
      <c r="C53" s="108">
        <v>0</v>
      </c>
    </row>
    <row r="54" ht="17.25" customHeight="1" spans="1:3">
      <c r="A54" s="472">
        <v>2010504</v>
      </c>
      <c r="B54" s="472" t="s">
        <v>978</v>
      </c>
      <c r="C54" s="108">
        <v>0</v>
      </c>
    </row>
    <row r="55" ht="17.25" customHeight="1" spans="1:3">
      <c r="A55" s="472">
        <v>2010505</v>
      </c>
      <c r="B55" s="472" t="s">
        <v>979</v>
      </c>
      <c r="C55" s="108">
        <v>83</v>
      </c>
    </row>
    <row r="56" ht="17.25" customHeight="1" spans="1:3">
      <c r="A56" s="472">
        <v>2010506</v>
      </c>
      <c r="B56" s="472" t="s">
        <v>980</v>
      </c>
      <c r="C56" s="108">
        <v>12</v>
      </c>
    </row>
    <row r="57" ht="17.25" customHeight="1" spans="1:3">
      <c r="A57" s="472">
        <v>2010507</v>
      </c>
      <c r="B57" s="472" t="s">
        <v>981</v>
      </c>
      <c r="C57" s="108">
        <v>24</v>
      </c>
    </row>
    <row r="58" ht="17.25" customHeight="1" spans="1:3">
      <c r="A58" s="472">
        <v>2010508</v>
      </c>
      <c r="B58" s="472" t="s">
        <v>982</v>
      </c>
      <c r="C58" s="108">
        <v>31</v>
      </c>
    </row>
    <row r="59" ht="17.25" customHeight="1" spans="1:3">
      <c r="A59" s="472">
        <v>2010550</v>
      </c>
      <c r="B59" s="472" t="s">
        <v>956</v>
      </c>
      <c r="C59" s="108">
        <v>0</v>
      </c>
    </row>
    <row r="60" ht="17.25" customHeight="1" spans="1:3">
      <c r="A60" s="472">
        <v>2010599</v>
      </c>
      <c r="B60" s="472" t="s">
        <v>983</v>
      </c>
      <c r="C60" s="108">
        <v>35</v>
      </c>
    </row>
    <row r="61" ht="17.25" customHeight="1" spans="1:3">
      <c r="A61" s="472">
        <v>20106</v>
      </c>
      <c r="B61" s="473" t="s">
        <v>984</v>
      </c>
      <c r="C61" s="108">
        <f>SUM(C62:C71)</f>
        <v>3132</v>
      </c>
    </row>
    <row r="62" ht="17.25" customHeight="1" spans="1:3">
      <c r="A62" s="472">
        <v>2010601</v>
      </c>
      <c r="B62" s="472" t="s">
        <v>947</v>
      </c>
      <c r="C62" s="108">
        <v>1879</v>
      </c>
    </row>
    <row r="63" ht="17.25" customHeight="1" spans="1:3">
      <c r="A63" s="472">
        <v>2010602</v>
      </c>
      <c r="B63" s="472" t="s">
        <v>948</v>
      </c>
      <c r="C63" s="108">
        <v>10</v>
      </c>
    </row>
    <row r="64" ht="17.25" customHeight="1" spans="1:3">
      <c r="A64" s="472">
        <v>2010603</v>
      </c>
      <c r="B64" s="472" t="s">
        <v>949</v>
      </c>
      <c r="C64" s="108">
        <v>0</v>
      </c>
    </row>
    <row r="65" ht="17.25" customHeight="1" spans="1:3">
      <c r="A65" s="472">
        <v>2010604</v>
      </c>
      <c r="B65" s="472" t="s">
        <v>985</v>
      </c>
      <c r="C65" s="108">
        <v>5</v>
      </c>
    </row>
    <row r="66" ht="17.25" customHeight="1" spans="1:3">
      <c r="A66" s="472">
        <v>2010605</v>
      </c>
      <c r="B66" s="472" t="s">
        <v>986</v>
      </c>
      <c r="C66" s="108">
        <v>177</v>
      </c>
    </row>
    <row r="67" ht="17.25" customHeight="1" spans="1:3">
      <c r="A67" s="472">
        <v>2010606</v>
      </c>
      <c r="B67" s="472" t="s">
        <v>987</v>
      </c>
      <c r="C67" s="108">
        <v>17</v>
      </c>
    </row>
    <row r="68" ht="17.25" customHeight="1" spans="1:3">
      <c r="A68" s="472">
        <v>2010607</v>
      </c>
      <c r="B68" s="472" t="s">
        <v>988</v>
      </c>
      <c r="C68" s="108">
        <v>28</v>
      </c>
    </row>
    <row r="69" ht="17.25" customHeight="1" spans="1:3">
      <c r="A69" s="472">
        <v>2010608</v>
      </c>
      <c r="B69" s="472" t="s">
        <v>989</v>
      </c>
      <c r="C69" s="108">
        <v>267</v>
      </c>
    </row>
    <row r="70" ht="17.25" customHeight="1" spans="1:3">
      <c r="A70" s="472">
        <v>2010650</v>
      </c>
      <c r="B70" s="472" t="s">
        <v>956</v>
      </c>
      <c r="C70" s="108">
        <v>41</v>
      </c>
    </row>
    <row r="71" ht="17.25" customHeight="1" spans="1:3">
      <c r="A71" s="472">
        <v>2010699</v>
      </c>
      <c r="B71" s="472" t="s">
        <v>990</v>
      </c>
      <c r="C71" s="108">
        <v>708</v>
      </c>
    </row>
    <row r="72" ht="17.25" customHeight="1" spans="1:3">
      <c r="A72" s="472">
        <v>20107</v>
      </c>
      <c r="B72" s="473" t="s">
        <v>991</v>
      </c>
      <c r="C72" s="108">
        <f>SUM(C73:C83)</f>
        <v>88</v>
      </c>
    </row>
    <row r="73" ht="17.25" customHeight="1" spans="1:3">
      <c r="A73" s="472">
        <v>2010701</v>
      </c>
      <c r="B73" s="472" t="s">
        <v>947</v>
      </c>
      <c r="C73" s="108">
        <v>24</v>
      </c>
    </row>
    <row r="74" ht="17.25" customHeight="1" spans="1:3">
      <c r="A74" s="472">
        <v>2010702</v>
      </c>
      <c r="B74" s="472" t="s">
        <v>948</v>
      </c>
      <c r="C74" s="108">
        <v>0</v>
      </c>
    </row>
    <row r="75" ht="17.25" customHeight="1" spans="1:3">
      <c r="A75" s="472">
        <v>2010703</v>
      </c>
      <c r="B75" s="472" t="s">
        <v>949</v>
      </c>
      <c r="C75" s="108">
        <v>0</v>
      </c>
    </row>
    <row r="76" ht="17.25" customHeight="1" spans="1:3">
      <c r="A76" s="472">
        <v>2010704</v>
      </c>
      <c r="B76" s="472" t="s">
        <v>992</v>
      </c>
      <c r="C76" s="108">
        <v>0</v>
      </c>
    </row>
    <row r="77" ht="17.25" customHeight="1" spans="1:3">
      <c r="A77" s="472">
        <v>2010705</v>
      </c>
      <c r="B77" s="472" t="s">
        <v>993</v>
      </c>
      <c r="C77" s="108">
        <v>0</v>
      </c>
    </row>
    <row r="78" ht="17.25" customHeight="1" spans="1:3">
      <c r="A78" s="472">
        <v>2010706</v>
      </c>
      <c r="B78" s="472" t="s">
        <v>994</v>
      </c>
      <c r="C78" s="108">
        <v>64</v>
      </c>
    </row>
    <row r="79" ht="17.25" customHeight="1" spans="1:3">
      <c r="A79" s="472">
        <v>2010707</v>
      </c>
      <c r="B79" s="472" t="s">
        <v>995</v>
      </c>
      <c r="C79" s="108">
        <v>0</v>
      </c>
    </row>
    <row r="80" ht="17.25" customHeight="1" spans="1:3">
      <c r="A80" s="472">
        <v>2010708</v>
      </c>
      <c r="B80" s="472" t="s">
        <v>996</v>
      </c>
      <c r="C80" s="108">
        <v>0</v>
      </c>
    </row>
    <row r="81" ht="17.25" customHeight="1" spans="1:3">
      <c r="A81" s="472">
        <v>2010709</v>
      </c>
      <c r="B81" s="472" t="s">
        <v>988</v>
      </c>
      <c r="C81" s="108">
        <v>0</v>
      </c>
    </row>
    <row r="82" ht="17.25" customHeight="1" spans="1:3">
      <c r="A82" s="472">
        <v>2010750</v>
      </c>
      <c r="B82" s="472" t="s">
        <v>956</v>
      </c>
      <c r="C82" s="108">
        <v>0</v>
      </c>
    </row>
    <row r="83" ht="17.25" customHeight="1" spans="1:3">
      <c r="A83" s="472">
        <v>2010799</v>
      </c>
      <c r="B83" s="472" t="s">
        <v>997</v>
      </c>
      <c r="C83" s="108">
        <v>0</v>
      </c>
    </row>
    <row r="84" ht="17.25" customHeight="1" spans="1:3">
      <c r="A84" s="472">
        <v>20108</v>
      </c>
      <c r="B84" s="473" t="s">
        <v>998</v>
      </c>
      <c r="C84" s="108">
        <f>SUM(C85:C92)</f>
        <v>443</v>
      </c>
    </row>
    <row r="85" ht="17.25" customHeight="1" spans="1:3">
      <c r="A85" s="472">
        <v>2010801</v>
      </c>
      <c r="B85" s="472" t="s">
        <v>947</v>
      </c>
      <c r="C85" s="108">
        <v>135</v>
      </c>
    </row>
    <row r="86" ht="17.25" customHeight="1" spans="1:3">
      <c r="A86" s="472">
        <v>2010802</v>
      </c>
      <c r="B86" s="472" t="s">
        <v>948</v>
      </c>
      <c r="C86" s="108">
        <v>0</v>
      </c>
    </row>
    <row r="87" ht="17.25" customHeight="1" spans="1:3">
      <c r="A87" s="472">
        <v>2010803</v>
      </c>
      <c r="B87" s="472" t="s">
        <v>949</v>
      </c>
      <c r="C87" s="108">
        <v>0</v>
      </c>
    </row>
    <row r="88" ht="17.25" customHeight="1" spans="1:3">
      <c r="A88" s="472">
        <v>2010804</v>
      </c>
      <c r="B88" s="472" t="s">
        <v>999</v>
      </c>
      <c r="C88" s="108">
        <v>308</v>
      </c>
    </row>
    <row r="89" ht="17.25" customHeight="1" spans="1:3">
      <c r="A89" s="472">
        <v>2010805</v>
      </c>
      <c r="B89" s="472" t="s">
        <v>1000</v>
      </c>
      <c r="C89" s="108">
        <v>0</v>
      </c>
    </row>
    <row r="90" ht="17.25" customHeight="1" spans="1:3">
      <c r="A90" s="472">
        <v>2010806</v>
      </c>
      <c r="B90" s="472" t="s">
        <v>988</v>
      </c>
      <c r="C90" s="108">
        <v>0</v>
      </c>
    </row>
    <row r="91" ht="17.25" customHeight="1" spans="1:3">
      <c r="A91" s="472">
        <v>2010850</v>
      </c>
      <c r="B91" s="472" t="s">
        <v>956</v>
      </c>
      <c r="C91" s="108">
        <v>0</v>
      </c>
    </row>
    <row r="92" ht="17.25" customHeight="1" spans="1:3">
      <c r="A92" s="472">
        <v>2010899</v>
      </c>
      <c r="B92" s="472" t="s">
        <v>1001</v>
      </c>
      <c r="C92" s="108">
        <v>0</v>
      </c>
    </row>
    <row r="93" ht="17.25" customHeight="1" spans="1:3">
      <c r="A93" s="472">
        <v>20109</v>
      </c>
      <c r="B93" s="473" t="s">
        <v>1002</v>
      </c>
      <c r="C93" s="108">
        <f>SUM(C94:C105)</f>
        <v>0</v>
      </c>
    </row>
    <row r="94" ht="17.25" customHeight="1" spans="1:3">
      <c r="A94" s="472">
        <v>2010901</v>
      </c>
      <c r="B94" s="472" t="s">
        <v>947</v>
      </c>
      <c r="C94" s="108">
        <v>0</v>
      </c>
    </row>
    <row r="95" ht="17.25" customHeight="1" spans="1:3">
      <c r="A95" s="472">
        <v>2010902</v>
      </c>
      <c r="B95" s="472" t="s">
        <v>948</v>
      </c>
      <c r="C95" s="108">
        <v>0</v>
      </c>
    </row>
    <row r="96" ht="17.25" customHeight="1" spans="1:3">
      <c r="A96" s="472">
        <v>2010903</v>
      </c>
      <c r="B96" s="472" t="s">
        <v>949</v>
      </c>
      <c r="C96" s="108">
        <v>0</v>
      </c>
    </row>
    <row r="97" ht="17.25" customHeight="1" spans="1:3">
      <c r="A97" s="472">
        <v>2010905</v>
      </c>
      <c r="B97" s="472" t="s">
        <v>1003</v>
      </c>
      <c r="C97" s="108">
        <v>0</v>
      </c>
    </row>
    <row r="98" ht="17.25" customHeight="1" spans="1:3">
      <c r="A98" s="472">
        <v>2010907</v>
      </c>
      <c r="B98" s="472" t="s">
        <v>1004</v>
      </c>
      <c r="C98" s="108">
        <v>0</v>
      </c>
    </row>
    <row r="99" ht="17.25" customHeight="1" spans="1:3">
      <c r="A99" s="472">
        <v>2010908</v>
      </c>
      <c r="B99" s="472" t="s">
        <v>988</v>
      </c>
      <c r="C99" s="108">
        <v>0</v>
      </c>
    </row>
    <row r="100" ht="17.25" customHeight="1" spans="1:3">
      <c r="A100" s="472">
        <v>2010909</v>
      </c>
      <c r="B100" s="472" t="s">
        <v>1005</v>
      </c>
      <c r="C100" s="108">
        <v>0</v>
      </c>
    </row>
    <row r="101" ht="17.25" customHeight="1" spans="1:3">
      <c r="A101" s="472">
        <v>2010910</v>
      </c>
      <c r="B101" s="472" t="s">
        <v>1006</v>
      </c>
      <c r="C101" s="108">
        <v>0</v>
      </c>
    </row>
    <row r="102" ht="17.25" customHeight="1" spans="1:3">
      <c r="A102" s="472">
        <v>2010911</v>
      </c>
      <c r="B102" s="472" t="s">
        <v>1007</v>
      </c>
      <c r="C102" s="108">
        <v>0</v>
      </c>
    </row>
    <row r="103" ht="17.25" customHeight="1" spans="1:3">
      <c r="A103" s="472">
        <v>2010912</v>
      </c>
      <c r="B103" s="472" t="s">
        <v>1008</v>
      </c>
      <c r="C103" s="108">
        <v>0</v>
      </c>
    </row>
    <row r="104" ht="17.25" customHeight="1" spans="1:3">
      <c r="A104" s="472">
        <v>2010950</v>
      </c>
      <c r="B104" s="472" t="s">
        <v>956</v>
      </c>
      <c r="C104" s="108">
        <v>0</v>
      </c>
    </row>
    <row r="105" ht="17.25" customHeight="1" spans="1:3">
      <c r="A105" s="472">
        <v>2010999</v>
      </c>
      <c r="B105" s="472" t="s">
        <v>1009</v>
      </c>
      <c r="C105" s="108">
        <v>0</v>
      </c>
    </row>
    <row r="106" ht="17.25" customHeight="1" spans="1:3">
      <c r="A106" s="472">
        <v>20110</v>
      </c>
      <c r="B106" s="473" t="s">
        <v>1010</v>
      </c>
      <c r="C106" s="108">
        <f>SUM(C107:C115)</f>
        <v>378</v>
      </c>
    </row>
    <row r="107" ht="17.25" customHeight="1" spans="1:3">
      <c r="A107" s="472">
        <v>2011001</v>
      </c>
      <c r="B107" s="472" t="s">
        <v>947</v>
      </c>
      <c r="C107" s="108">
        <v>0</v>
      </c>
    </row>
    <row r="108" ht="17.25" customHeight="1" spans="1:3">
      <c r="A108" s="472">
        <v>2011002</v>
      </c>
      <c r="B108" s="472" t="s">
        <v>948</v>
      </c>
      <c r="C108" s="108">
        <v>5</v>
      </c>
    </row>
    <row r="109" ht="17.25" customHeight="1" spans="1:3">
      <c r="A109" s="472">
        <v>2011003</v>
      </c>
      <c r="B109" s="472" t="s">
        <v>949</v>
      </c>
      <c r="C109" s="108">
        <v>0</v>
      </c>
    </row>
    <row r="110" ht="17.25" customHeight="1" spans="1:3">
      <c r="A110" s="472">
        <v>2011004</v>
      </c>
      <c r="B110" s="472" t="s">
        <v>1011</v>
      </c>
      <c r="C110" s="108">
        <v>0</v>
      </c>
    </row>
    <row r="111" ht="17.25" customHeight="1" spans="1:3">
      <c r="A111" s="472">
        <v>2011005</v>
      </c>
      <c r="B111" s="472" t="s">
        <v>1012</v>
      </c>
      <c r="C111" s="108">
        <v>0</v>
      </c>
    </row>
    <row r="112" ht="17.25" customHeight="1" spans="1:3">
      <c r="A112" s="472">
        <v>2011007</v>
      </c>
      <c r="B112" s="472" t="s">
        <v>1013</v>
      </c>
      <c r="C112" s="108">
        <v>0</v>
      </c>
    </row>
    <row r="113" ht="17.25" customHeight="1" spans="1:3">
      <c r="A113" s="472">
        <v>2011008</v>
      </c>
      <c r="B113" s="472" t="s">
        <v>1014</v>
      </c>
      <c r="C113" s="108">
        <v>0</v>
      </c>
    </row>
    <row r="114" ht="17.25" customHeight="1" spans="1:3">
      <c r="A114" s="472">
        <v>2011050</v>
      </c>
      <c r="B114" s="472" t="s">
        <v>956</v>
      </c>
      <c r="C114" s="108">
        <v>0</v>
      </c>
    </row>
    <row r="115" ht="17.25" customHeight="1" spans="1:3">
      <c r="A115" s="472">
        <v>2011099</v>
      </c>
      <c r="B115" s="472" t="s">
        <v>1015</v>
      </c>
      <c r="C115" s="108">
        <v>373</v>
      </c>
    </row>
    <row r="116" ht="17.25" customHeight="1" spans="1:3">
      <c r="A116" s="472">
        <v>20111</v>
      </c>
      <c r="B116" s="473" t="s">
        <v>1016</v>
      </c>
      <c r="C116" s="108">
        <f>SUM(C117:C124)</f>
        <v>1639</v>
      </c>
    </row>
    <row r="117" ht="17.25" customHeight="1" spans="1:3">
      <c r="A117" s="472">
        <v>2011101</v>
      </c>
      <c r="B117" s="472" t="s">
        <v>947</v>
      </c>
      <c r="C117" s="108">
        <v>581</v>
      </c>
    </row>
    <row r="118" ht="17.25" customHeight="1" spans="1:3">
      <c r="A118" s="472">
        <v>2011102</v>
      </c>
      <c r="B118" s="472" t="s">
        <v>948</v>
      </c>
      <c r="C118" s="108">
        <v>0</v>
      </c>
    </row>
    <row r="119" ht="17.25" customHeight="1" spans="1:3">
      <c r="A119" s="472">
        <v>2011103</v>
      </c>
      <c r="B119" s="472" t="s">
        <v>949</v>
      </c>
      <c r="C119" s="108">
        <v>0</v>
      </c>
    </row>
    <row r="120" ht="17.25" customHeight="1" spans="1:3">
      <c r="A120" s="472">
        <v>2011104</v>
      </c>
      <c r="B120" s="472" t="s">
        <v>1017</v>
      </c>
      <c r="C120" s="108">
        <v>0</v>
      </c>
    </row>
    <row r="121" ht="17.25" customHeight="1" spans="1:3">
      <c r="A121" s="472">
        <v>2011105</v>
      </c>
      <c r="B121" s="472" t="s">
        <v>1018</v>
      </c>
      <c r="C121" s="108">
        <v>0</v>
      </c>
    </row>
    <row r="122" ht="17.25" customHeight="1" spans="1:3">
      <c r="A122" s="472">
        <v>2011106</v>
      </c>
      <c r="B122" s="472" t="s">
        <v>1019</v>
      </c>
      <c r="C122" s="108">
        <v>0</v>
      </c>
    </row>
    <row r="123" ht="17.25" customHeight="1" spans="1:3">
      <c r="A123" s="472">
        <v>2011150</v>
      </c>
      <c r="B123" s="472" t="s">
        <v>956</v>
      </c>
      <c r="C123" s="108">
        <v>0</v>
      </c>
    </row>
    <row r="124" ht="17.25" customHeight="1" spans="1:3">
      <c r="A124" s="472">
        <v>2011199</v>
      </c>
      <c r="B124" s="472" t="s">
        <v>1020</v>
      </c>
      <c r="C124" s="108">
        <v>1058</v>
      </c>
    </row>
    <row r="125" ht="17.25" customHeight="1" spans="1:3">
      <c r="A125" s="472">
        <v>20113</v>
      </c>
      <c r="B125" s="473" t="s">
        <v>1021</v>
      </c>
      <c r="C125" s="108">
        <f>SUM(C126:C135)</f>
        <v>1574</v>
      </c>
    </row>
    <row r="126" ht="17.25" customHeight="1" spans="1:3">
      <c r="A126" s="472">
        <v>2011301</v>
      </c>
      <c r="B126" s="472" t="s">
        <v>947</v>
      </c>
      <c r="C126" s="108">
        <v>51</v>
      </c>
    </row>
    <row r="127" ht="17.25" customHeight="1" spans="1:3">
      <c r="A127" s="472">
        <v>2011302</v>
      </c>
      <c r="B127" s="472" t="s">
        <v>948</v>
      </c>
      <c r="C127" s="108">
        <v>0</v>
      </c>
    </row>
    <row r="128" ht="17.25" customHeight="1" spans="1:3">
      <c r="A128" s="472">
        <v>2011303</v>
      </c>
      <c r="B128" s="472" t="s">
        <v>949</v>
      </c>
      <c r="C128" s="108">
        <v>0</v>
      </c>
    </row>
    <row r="129" ht="17.25" customHeight="1" spans="1:3">
      <c r="A129" s="472">
        <v>2011304</v>
      </c>
      <c r="B129" s="472" t="s">
        <v>1022</v>
      </c>
      <c r="C129" s="108">
        <v>0</v>
      </c>
    </row>
    <row r="130" ht="17.25" customHeight="1" spans="1:3">
      <c r="A130" s="472">
        <v>2011305</v>
      </c>
      <c r="B130" s="472" t="s">
        <v>1023</v>
      </c>
      <c r="C130" s="108">
        <v>0</v>
      </c>
    </row>
    <row r="131" ht="17.25" customHeight="1" spans="1:3">
      <c r="A131" s="472">
        <v>2011306</v>
      </c>
      <c r="B131" s="472" t="s">
        <v>1024</v>
      </c>
      <c r="C131" s="108">
        <v>0</v>
      </c>
    </row>
    <row r="132" ht="17.25" customHeight="1" spans="1:3">
      <c r="A132" s="472">
        <v>2011307</v>
      </c>
      <c r="B132" s="472" t="s">
        <v>1025</v>
      </c>
      <c r="C132" s="108">
        <v>410</v>
      </c>
    </row>
    <row r="133" ht="17.25" customHeight="1" spans="1:3">
      <c r="A133" s="472">
        <v>2011308</v>
      </c>
      <c r="B133" s="472" t="s">
        <v>1026</v>
      </c>
      <c r="C133" s="108">
        <v>71</v>
      </c>
    </row>
    <row r="134" ht="17.25" customHeight="1" spans="1:3">
      <c r="A134" s="472">
        <v>2011350</v>
      </c>
      <c r="B134" s="472" t="s">
        <v>956</v>
      </c>
      <c r="C134" s="108">
        <v>0</v>
      </c>
    </row>
    <row r="135" ht="17.25" customHeight="1" spans="1:3">
      <c r="A135" s="472">
        <v>2011399</v>
      </c>
      <c r="B135" s="472" t="s">
        <v>1027</v>
      </c>
      <c r="C135" s="108">
        <v>1042</v>
      </c>
    </row>
    <row r="136" ht="17.25" customHeight="1" spans="1:3">
      <c r="A136" s="472">
        <v>20114</v>
      </c>
      <c r="B136" s="473" t="s">
        <v>1028</v>
      </c>
      <c r="C136" s="108">
        <f>SUM(C137:C149)</f>
        <v>0</v>
      </c>
    </row>
    <row r="137" ht="17.25" customHeight="1" spans="1:3">
      <c r="A137" s="472">
        <v>2011401</v>
      </c>
      <c r="B137" s="472" t="s">
        <v>947</v>
      </c>
      <c r="C137" s="108">
        <v>0</v>
      </c>
    </row>
    <row r="138" ht="17.25" customHeight="1" spans="1:3">
      <c r="A138" s="472">
        <v>2011402</v>
      </c>
      <c r="B138" s="472" t="s">
        <v>948</v>
      </c>
      <c r="C138" s="108">
        <v>0</v>
      </c>
    </row>
    <row r="139" ht="17.25" customHeight="1" spans="1:3">
      <c r="A139" s="472">
        <v>2011403</v>
      </c>
      <c r="B139" s="472" t="s">
        <v>949</v>
      </c>
      <c r="C139" s="108">
        <v>0</v>
      </c>
    </row>
    <row r="140" ht="17.25" customHeight="1" spans="1:3">
      <c r="A140" s="472">
        <v>2011404</v>
      </c>
      <c r="B140" s="472" t="s">
        <v>1029</v>
      </c>
      <c r="C140" s="108">
        <v>0</v>
      </c>
    </row>
    <row r="141" ht="17.25" customHeight="1" spans="1:3">
      <c r="A141" s="472">
        <v>2011405</v>
      </c>
      <c r="B141" s="472" t="s">
        <v>1030</v>
      </c>
      <c r="C141" s="108">
        <v>0</v>
      </c>
    </row>
    <row r="142" ht="17.25" customHeight="1" spans="1:3">
      <c r="A142" s="472">
        <v>2011406</v>
      </c>
      <c r="B142" s="472" t="s">
        <v>1031</v>
      </c>
      <c r="C142" s="108">
        <v>0</v>
      </c>
    </row>
    <row r="143" ht="17.25" customHeight="1" spans="1:3">
      <c r="A143" s="472">
        <v>2011407</v>
      </c>
      <c r="B143" s="472" t="s">
        <v>1032</v>
      </c>
      <c r="C143" s="108">
        <v>0</v>
      </c>
    </row>
    <row r="144" ht="17.25" customHeight="1" spans="1:3">
      <c r="A144" s="472">
        <v>2011408</v>
      </c>
      <c r="B144" s="472" t="s">
        <v>1033</v>
      </c>
      <c r="C144" s="108">
        <v>0</v>
      </c>
    </row>
    <row r="145" ht="17.25" customHeight="1" spans="1:3">
      <c r="A145" s="472">
        <v>2011409</v>
      </c>
      <c r="B145" s="472" t="s">
        <v>1034</v>
      </c>
      <c r="C145" s="108">
        <v>0</v>
      </c>
    </row>
    <row r="146" ht="17.25" customHeight="1" spans="1:3">
      <c r="A146" s="472">
        <v>2011410</v>
      </c>
      <c r="B146" s="472" t="s">
        <v>1035</v>
      </c>
      <c r="C146" s="108">
        <v>0</v>
      </c>
    </row>
    <row r="147" ht="17.25" customHeight="1" spans="1:3">
      <c r="A147" s="472">
        <v>2011411</v>
      </c>
      <c r="B147" s="472" t="s">
        <v>1036</v>
      </c>
      <c r="C147" s="108">
        <v>0</v>
      </c>
    </row>
    <row r="148" ht="17.25" customHeight="1" spans="1:3">
      <c r="A148" s="472">
        <v>2011450</v>
      </c>
      <c r="B148" s="472" t="s">
        <v>956</v>
      </c>
      <c r="C148" s="108">
        <v>0</v>
      </c>
    </row>
    <row r="149" ht="17.25" customHeight="1" spans="1:3">
      <c r="A149" s="472">
        <v>2011499</v>
      </c>
      <c r="B149" s="472" t="s">
        <v>1037</v>
      </c>
      <c r="C149" s="108">
        <v>0</v>
      </c>
    </row>
    <row r="150" ht="17.25" customHeight="1" spans="1:3">
      <c r="A150" s="472">
        <v>20123</v>
      </c>
      <c r="B150" s="473" t="s">
        <v>1038</v>
      </c>
      <c r="C150" s="108">
        <f>SUM(C151:C156)</f>
        <v>10</v>
      </c>
    </row>
    <row r="151" ht="17.25" customHeight="1" spans="1:3">
      <c r="A151" s="472">
        <v>2012301</v>
      </c>
      <c r="B151" s="472" t="s">
        <v>947</v>
      </c>
      <c r="C151" s="108">
        <v>0</v>
      </c>
    </row>
    <row r="152" ht="17.25" customHeight="1" spans="1:3">
      <c r="A152" s="472">
        <v>2012302</v>
      </c>
      <c r="B152" s="472" t="s">
        <v>948</v>
      </c>
      <c r="C152" s="108">
        <v>0</v>
      </c>
    </row>
    <row r="153" ht="17.25" customHeight="1" spans="1:3">
      <c r="A153" s="472">
        <v>2012303</v>
      </c>
      <c r="B153" s="472" t="s">
        <v>949</v>
      </c>
      <c r="C153" s="108">
        <v>0</v>
      </c>
    </row>
    <row r="154" ht="17.25" customHeight="1" spans="1:3">
      <c r="A154" s="472">
        <v>2012304</v>
      </c>
      <c r="B154" s="472" t="s">
        <v>1039</v>
      </c>
      <c r="C154" s="108">
        <v>1</v>
      </c>
    </row>
    <row r="155" ht="17.25" customHeight="1" spans="1:3">
      <c r="A155" s="472">
        <v>2012350</v>
      </c>
      <c r="B155" s="472" t="s">
        <v>956</v>
      </c>
      <c r="C155" s="108">
        <v>0</v>
      </c>
    </row>
    <row r="156" ht="17.25" customHeight="1" spans="1:3">
      <c r="A156" s="472">
        <v>2012399</v>
      </c>
      <c r="B156" s="472" t="s">
        <v>1040</v>
      </c>
      <c r="C156" s="108">
        <v>9</v>
      </c>
    </row>
    <row r="157" ht="17.25" customHeight="1" spans="1:3">
      <c r="A157" s="472">
        <v>20125</v>
      </c>
      <c r="B157" s="473" t="s">
        <v>1041</v>
      </c>
      <c r="C157" s="108">
        <f>SUM(C158:C164)</f>
        <v>133</v>
      </c>
    </row>
    <row r="158" ht="17.25" customHeight="1" spans="1:3">
      <c r="A158" s="472">
        <v>2012501</v>
      </c>
      <c r="B158" s="472" t="s">
        <v>947</v>
      </c>
      <c r="C158" s="108">
        <v>0</v>
      </c>
    </row>
    <row r="159" ht="17.25" customHeight="1" spans="1:3">
      <c r="A159" s="472">
        <v>2012502</v>
      </c>
      <c r="B159" s="472" t="s">
        <v>948</v>
      </c>
      <c r="C159" s="108">
        <v>1</v>
      </c>
    </row>
    <row r="160" ht="17.25" customHeight="1" spans="1:3">
      <c r="A160" s="472">
        <v>2012503</v>
      </c>
      <c r="B160" s="472" t="s">
        <v>949</v>
      </c>
      <c r="C160" s="108">
        <v>0</v>
      </c>
    </row>
    <row r="161" ht="17.25" customHeight="1" spans="1:3">
      <c r="A161" s="472">
        <v>2012504</v>
      </c>
      <c r="B161" s="472" t="s">
        <v>1042</v>
      </c>
      <c r="C161" s="108">
        <v>0</v>
      </c>
    </row>
    <row r="162" ht="17.25" customHeight="1" spans="1:3">
      <c r="A162" s="472">
        <v>2012505</v>
      </c>
      <c r="B162" s="472" t="s">
        <v>1043</v>
      </c>
      <c r="C162" s="108">
        <v>0</v>
      </c>
    </row>
    <row r="163" ht="17.25" customHeight="1" spans="1:3">
      <c r="A163" s="472">
        <v>2012550</v>
      </c>
      <c r="B163" s="472" t="s">
        <v>956</v>
      </c>
      <c r="C163" s="108">
        <v>0</v>
      </c>
    </row>
    <row r="164" ht="17.25" customHeight="1" spans="1:3">
      <c r="A164" s="472">
        <v>2012599</v>
      </c>
      <c r="B164" s="472" t="s">
        <v>1044</v>
      </c>
      <c r="C164" s="108">
        <v>132</v>
      </c>
    </row>
    <row r="165" ht="17.25" customHeight="1" spans="1:3">
      <c r="A165" s="472">
        <v>20126</v>
      </c>
      <c r="B165" s="473" t="s">
        <v>1045</v>
      </c>
      <c r="C165" s="108">
        <f>SUM(C166:C170)</f>
        <v>158</v>
      </c>
    </row>
    <row r="166" ht="17.25" customHeight="1" spans="1:3">
      <c r="A166" s="472">
        <v>2012601</v>
      </c>
      <c r="B166" s="472" t="s">
        <v>947</v>
      </c>
      <c r="C166" s="108">
        <v>82</v>
      </c>
    </row>
    <row r="167" ht="17.25" customHeight="1" spans="1:3">
      <c r="A167" s="472">
        <v>2012602</v>
      </c>
      <c r="B167" s="472" t="s">
        <v>948</v>
      </c>
      <c r="C167" s="108">
        <v>0</v>
      </c>
    </row>
    <row r="168" ht="17.25" customHeight="1" spans="1:3">
      <c r="A168" s="472">
        <v>2012603</v>
      </c>
      <c r="B168" s="472" t="s">
        <v>949</v>
      </c>
      <c r="C168" s="108">
        <v>0</v>
      </c>
    </row>
    <row r="169" ht="17.25" customHeight="1" spans="1:3">
      <c r="A169" s="472">
        <v>2012604</v>
      </c>
      <c r="B169" s="472" t="s">
        <v>1046</v>
      </c>
      <c r="C169" s="108">
        <v>66</v>
      </c>
    </row>
    <row r="170" ht="17.25" customHeight="1" spans="1:3">
      <c r="A170" s="472">
        <v>2012699</v>
      </c>
      <c r="B170" s="472" t="s">
        <v>1047</v>
      </c>
      <c r="C170" s="108">
        <v>10</v>
      </c>
    </row>
    <row r="171" ht="17.25" customHeight="1" spans="1:3">
      <c r="A171" s="472">
        <v>20128</v>
      </c>
      <c r="B171" s="473" t="s">
        <v>1048</v>
      </c>
      <c r="C171" s="108">
        <f>SUM(C172:C177)</f>
        <v>95</v>
      </c>
    </row>
    <row r="172" ht="17.25" customHeight="1" spans="1:3">
      <c r="A172" s="472">
        <v>2012801</v>
      </c>
      <c r="B172" s="472" t="s">
        <v>947</v>
      </c>
      <c r="C172" s="108">
        <v>64</v>
      </c>
    </row>
    <row r="173" ht="17.25" customHeight="1" spans="1:3">
      <c r="A173" s="472">
        <v>2012802</v>
      </c>
      <c r="B173" s="472" t="s">
        <v>948</v>
      </c>
      <c r="C173" s="108">
        <v>0</v>
      </c>
    </row>
    <row r="174" ht="17.25" customHeight="1" spans="1:3">
      <c r="A174" s="472">
        <v>2012803</v>
      </c>
      <c r="B174" s="472" t="s">
        <v>949</v>
      </c>
      <c r="C174" s="108">
        <v>0</v>
      </c>
    </row>
    <row r="175" ht="17.25" customHeight="1" spans="1:3">
      <c r="A175" s="472">
        <v>2012804</v>
      </c>
      <c r="B175" s="472" t="s">
        <v>961</v>
      </c>
      <c r="C175" s="108">
        <v>0</v>
      </c>
    </row>
    <row r="176" ht="17.25" customHeight="1" spans="1:3">
      <c r="A176" s="472">
        <v>2012850</v>
      </c>
      <c r="B176" s="472" t="s">
        <v>956</v>
      </c>
      <c r="C176" s="108">
        <v>0</v>
      </c>
    </row>
    <row r="177" ht="17.25" customHeight="1" spans="1:3">
      <c r="A177" s="472">
        <v>2012899</v>
      </c>
      <c r="B177" s="472" t="s">
        <v>1049</v>
      </c>
      <c r="C177" s="108">
        <v>31</v>
      </c>
    </row>
    <row r="178" ht="17.25" customHeight="1" spans="1:3">
      <c r="A178" s="472">
        <v>20129</v>
      </c>
      <c r="B178" s="473" t="s">
        <v>1050</v>
      </c>
      <c r="C178" s="108">
        <f>SUM(C179:C184)</f>
        <v>731</v>
      </c>
    </row>
    <row r="179" ht="17.25" customHeight="1" spans="1:3">
      <c r="A179" s="472">
        <v>2012901</v>
      </c>
      <c r="B179" s="472" t="s">
        <v>947</v>
      </c>
      <c r="C179" s="108">
        <v>237</v>
      </c>
    </row>
    <row r="180" ht="17.25" customHeight="1" spans="1:3">
      <c r="A180" s="472">
        <v>2012902</v>
      </c>
      <c r="B180" s="472" t="s">
        <v>948</v>
      </c>
      <c r="C180" s="108">
        <v>95</v>
      </c>
    </row>
    <row r="181" ht="17.25" customHeight="1" spans="1:3">
      <c r="A181" s="472">
        <v>2012903</v>
      </c>
      <c r="B181" s="472" t="s">
        <v>949</v>
      </c>
      <c r="C181" s="108">
        <v>0</v>
      </c>
    </row>
    <row r="182" ht="17.25" customHeight="1" spans="1:3">
      <c r="A182" s="472">
        <v>2012906</v>
      </c>
      <c r="B182" s="472" t="s">
        <v>1051</v>
      </c>
      <c r="C182" s="108">
        <v>0</v>
      </c>
    </row>
    <row r="183" ht="17.25" customHeight="1" spans="1:3">
      <c r="A183" s="472">
        <v>2012950</v>
      </c>
      <c r="B183" s="472" t="s">
        <v>956</v>
      </c>
      <c r="C183" s="108">
        <v>0</v>
      </c>
    </row>
    <row r="184" ht="17.25" customHeight="1" spans="1:3">
      <c r="A184" s="472">
        <v>2012999</v>
      </c>
      <c r="B184" s="472" t="s">
        <v>1052</v>
      </c>
      <c r="C184" s="108">
        <v>399</v>
      </c>
    </row>
    <row r="185" ht="17.25" customHeight="1" spans="1:3">
      <c r="A185" s="472">
        <v>20131</v>
      </c>
      <c r="B185" s="473" t="s">
        <v>1053</v>
      </c>
      <c r="C185" s="108">
        <f>SUM(C186:C191)</f>
        <v>325</v>
      </c>
    </row>
    <row r="186" ht="17.25" customHeight="1" spans="1:3">
      <c r="A186" s="472">
        <v>2013101</v>
      </c>
      <c r="B186" s="472" t="s">
        <v>947</v>
      </c>
      <c r="C186" s="108">
        <v>243</v>
      </c>
    </row>
    <row r="187" ht="17.25" customHeight="1" spans="1:3">
      <c r="A187" s="472">
        <v>2013102</v>
      </c>
      <c r="B187" s="472" t="s">
        <v>948</v>
      </c>
      <c r="C187" s="108">
        <v>0</v>
      </c>
    </row>
    <row r="188" ht="17.25" customHeight="1" spans="1:3">
      <c r="A188" s="472">
        <v>2013103</v>
      </c>
      <c r="B188" s="472" t="s">
        <v>949</v>
      </c>
      <c r="C188" s="108">
        <v>0</v>
      </c>
    </row>
    <row r="189" ht="17.25" customHeight="1" spans="1:3">
      <c r="A189" s="472">
        <v>2013105</v>
      </c>
      <c r="B189" s="472" t="s">
        <v>1054</v>
      </c>
      <c r="C189" s="108">
        <v>0</v>
      </c>
    </row>
    <row r="190" ht="17.25" customHeight="1" spans="1:3">
      <c r="A190" s="472">
        <v>2013150</v>
      </c>
      <c r="B190" s="472" t="s">
        <v>956</v>
      </c>
      <c r="C190" s="108">
        <v>3</v>
      </c>
    </row>
    <row r="191" ht="17.25" customHeight="1" spans="1:3">
      <c r="A191" s="472">
        <v>2013199</v>
      </c>
      <c r="B191" s="472" t="s">
        <v>1055</v>
      </c>
      <c r="C191" s="108">
        <v>79</v>
      </c>
    </row>
    <row r="192" ht="17.25" customHeight="1" spans="1:3">
      <c r="A192" s="472">
        <v>20132</v>
      </c>
      <c r="B192" s="473" t="s">
        <v>1056</v>
      </c>
      <c r="C192" s="108">
        <f>SUM(C193:C198)</f>
        <v>1103</v>
      </c>
    </row>
    <row r="193" ht="17.25" customHeight="1" spans="1:3">
      <c r="A193" s="472">
        <v>2013201</v>
      </c>
      <c r="B193" s="472" t="s">
        <v>947</v>
      </c>
      <c r="C193" s="108">
        <v>362</v>
      </c>
    </row>
    <row r="194" ht="17.25" customHeight="1" spans="1:3">
      <c r="A194" s="472">
        <v>2013202</v>
      </c>
      <c r="B194" s="472" t="s">
        <v>948</v>
      </c>
      <c r="C194" s="108">
        <v>0</v>
      </c>
    </row>
    <row r="195" ht="17.25" customHeight="1" spans="1:3">
      <c r="A195" s="472">
        <v>2013203</v>
      </c>
      <c r="B195" s="472" t="s">
        <v>949</v>
      </c>
      <c r="C195" s="108">
        <v>0</v>
      </c>
    </row>
    <row r="196" ht="17.25" customHeight="1" spans="1:3">
      <c r="A196" s="472">
        <v>2013204</v>
      </c>
      <c r="B196" s="472" t="s">
        <v>1057</v>
      </c>
      <c r="C196" s="108">
        <v>0</v>
      </c>
    </row>
    <row r="197" ht="17.25" customHeight="1" spans="1:3">
      <c r="A197" s="472">
        <v>2013250</v>
      </c>
      <c r="B197" s="472" t="s">
        <v>956</v>
      </c>
      <c r="C197" s="108">
        <v>0</v>
      </c>
    </row>
    <row r="198" ht="17.25" customHeight="1" spans="1:3">
      <c r="A198" s="472">
        <v>2013299</v>
      </c>
      <c r="B198" s="472" t="s">
        <v>1058</v>
      </c>
      <c r="C198" s="108">
        <v>741</v>
      </c>
    </row>
    <row r="199" ht="17.25" customHeight="1" spans="1:3">
      <c r="A199" s="472">
        <v>20133</v>
      </c>
      <c r="B199" s="473" t="s">
        <v>1059</v>
      </c>
      <c r="C199" s="108">
        <f>SUM(C200:C204)</f>
        <v>191</v>
      </c>
    </row>
    <row r="200" ht="17.25" customHeight="1" spans="1:3">
      <c r="A200" s="472">
        <v>2013301</v>
      </c>
      <c r="B200" s="472" t="s">
        <v>947</v>
      </c>
      <c r="C200" s="108">
        <v>145</v>
      </c>
    </row>
    <row r="201" ht="17.25" customHeight="1" spans="1:3">
      <c r="A201" s="472">
        <v>2013302</v>
      </c>
      <c r="B201" s="472" t="s">
        <v>948</v>
      </c>
      <c r="C201" s="108">
        <v>0</v>
      </c>
    </row>
    <row r="202" ht="17.25" customHeight="1" spans="1:3">
      <c r="A202" s="472">
        <v>2013303</v>
      </c>
      <c r="B202" s="472" t="s">
        <v>949</v>
      </c>
      <c r="C202" s="108">
        <v>0</v>
      </c>
    </row>
    <row r="203" ht="17.25" customHeight="1" spans="1:3">
      <c r="A203" s="472">
        <v>2013350</v>
      </c>
      <c r="B203" s="472" t="s">
        <v>956</v>
      </c>
      <c r="C203" s="108">
        <v>0</v>
      </c>
    </row>
    <row r="204" ht="17.25" customHeight="1" spans="1:3">
      <c r="A204" s="472">
        <v>2013399</v>
      </c>
      <c r="B204" s="472" t="s">
        <v>1060</v>
      </c>
      <c r="C204" s="108">
        <v>46</v>
      </c>
    </row>
    <row r="205" ht="17.25" customHeight="1" spans="1:3">
      <c r="A205" s="472">
        <v>20134</v>
      </c>
      <c r="B205" s="473" t="s">
        <v>1061</v>
      </c>
      <c r="C205" s="108">
        <f>SUM(C206:C212)</f>
        <v>148</v>
      </c>
    </row>
    <row r="206" ht="17.25" customHeight="1" spans="1:3">
      <c r="A206" s="472">
        <v>2013401</v>
      </c>
      <c r="B206" s="472" t="s">
        <v>947</v>
      </c>
      <c r="C206" s="108">
        <v>95</v>
      </c>
    </row>
    <row r="207" ht="17.25" customHeight="1" spans="1:3">
      <c r="A207" s="472">
        <v>2013402</v>
      </c>
      <c r="B207" s="472" t="s">
        <v>948</v>
      </c>
      <c r="C207" s="108">
        <v>0</v>
      </c>
    </row>
    <row r="208" ht="17.25" customHeight="1" spans="1:3">
      <c r="A208" s="472">
        <v>2013403</v>
      </c>
      <c r="B208" s="472" t="s">
        <v>949</v>
      </c>
      <c r="C208" s="108">
        <v>0</v>
      </c>
    </row>
    <row r="209" ht="17.25" customHeight="1" spans="1:3">
      <c r="A209" s="472">
        <v>2013404</v>
      </c>
      <c r="B209" s="472" t="s">
        <v>1062</v>
      </c>
      <c r="C209" s="108">
        <v>29</v>
      </c>
    </row>
    <row r="210" ht="17.25" customHeight="1" spans="1:3">
      <c r="A210" s="472">
        <v>2013405</v>
      </c>
      <c r="B210" s="472" t="s">
        <v>1063</v>
      </c>
      <c r="C210" s="108">
        <v>0</v>
      </c>
    </row>
    <row r="211" ht="17.25" customHeight="1" spans="1:3">
      <c r="A211" s="472">
        <v>2013450</v>
      </c>
      <c r="B211" s="472" t="s">
        <v>956</v>
      </c>
      <c r="C211" s="108">
        <v>0</v>
      </c>
    </row>
    <row r="212" ht="17.25" customHeight="1" spans="1:3">
      <c r="A212" s="472">
        <v>2013499</v>
      </c>
      <c r="B212" s="472" t="s">
        <v>1064</v>
      </c>
      <c r="C212" s="108">
        <v>24</v>
      </c>
    </row>
    <row r="213" ht="17.25" customHeight="1" spans="1:3">
      <c r="A213" s="472">
        <v>20135</v>
      </c>
      <c r="B213" s="473" t="s">
        <v>1065</v>
      </c>
      <c r="C213" s="108">
        <f>SUM(C214:C218)</f>
        <v>0</v>
      </c>
    </row>
    <row r="214" ht="17.25" customHeight="1" spans="1:3">
      <c r="A214" s="472">
        <v>2013501</v>
      </c>
      <c r="B214" s="472" t="s">
        <v>947</v>
      </c>
      <c r="C214" s="108">
        <v>0</v>
      </c>
    </row>
    <row r="215" ht="17.25" customHeight="1" spans="1:3">
      <c r="A215" s="472">
        <v>2013502</v>
      </c>
      <c r="B215" s="472" t="s">
        <v>948</v>
      </c>
      <c r="C215" s="108">
        <v>0</v>
      </c>
    </row>
    <row r="216" ht="17.25" customHeight="1" spans="1:3">
      <c r="A216" s="472">
        <v>2013503</v>
      </c>
      <c r="B216" s="472" t="s">
        <v>949</v>
      </c>
      <c r="C216" s="108">
        <v>0</v>
      </c>
    </row>
    <row r="217" ht="17.25" customHeight="1" spans="1:3">
      <c r="A217" s="472">
        <v>2013550</v>
      </c>
      <c r="B217" s="472" t="s">
        <v>956</v>
      </c>
      <c r="C217" s="108">
        <v>0</v>
      </c>
    </row>
    <row r="218" ht="17.25" customHeight="1" spans="1:3">
      <c r="A218" s="472">
        <v>2013599</v>
      </c>
      <c r="B218" s="472" t="s">
        <v>1066</v>
      </c>
      <c r="C218" s="108">
        <v>0</v>
      </c>
    </row>
    <row r="219" ht="17.25" customHeight="1" spans="1:3">
      <c r="A219" s="472">
        <v>20136</v>
      </c>
      <c r="B219" s="473" t="s">
        <v>1067</v>
      </c>
      <c r="C219" s="108">
        <f>SUM(C220:C224)</f>
        <v>486</v>
      </c>
    </row>
    <row r="220" ht="17.25" customHeight="1" spans="1:3">
      <c r="A220" s="472">
        <v>2013601</v>
      </c>
      <c r="B220" s="472" t="s">
        <v>947</v>
      </c>
      <c r="C220" s="108">
        <v>180</v>
      </c>
    </row>
    <row r="221" ht="17.25" customHeight="1" spans="1:3">
      <c r="A221" s="472">
        <v>2013602</v>
      </c>
      <c r="B221" s="472" t="s">
        <v>948</v>
      </c>
      <c r="C221" s="108">
        <v>0</v>
      </c>
    </row>
    <row r="222" ht="17.25" customHeight="1" spans="1:3">
      <c r="A222" s="472">
        <v>2013603</v>
      </c>
      <c r="B222" s="472" t="s">
        <v>949</v>
      </c>
      <c r="C222" s="108">
        <v>0</v>
      </c>
    </row>
    <row r="223" ht="17.25" customHeight="1" spans="1:3">
      <c r="A223" s="472">
        <v>2013650</v>
      </c>
      <c r="B223" s="472" t="s">
        <v>956</v>
      </c>
      <c r="C223" s="108">
        <v>47</v>
      </c>
    </row>
    <row r="224" customHeight="1" spans="1:3">
      <c r="A224" s="472">
        <v>2013699</v>
      </c>
      <c r="B224" s="472" t="s">
        <v>1068</v>
      </c>
      <c r="C224" s="108">
        <v>259</v>
      </c>
    </row>
    <row r="225" customHeight="1" spans="1:3">
      <c r="A225" s="472">
        <v>20137</v>
      </c>
      <c r="B225" s="473" t="s">
        <v>1069</v>
      </c>
      <c r="C225" s="108">
        <f>SUM(C226:C230)</f>
        <v>0</v>
      </c>
    </row>
    <row r="226" customHeight="1" spans="1:3">
      <c r="A226" s="472">
        <v>2013701</v>
      </c>
      <c r="B226" s="472" t="s">
        <v>947</v>
      </c>
      <c r="C226" s="108">
        <v>0</v>
      </c>
    </row>
    <row r="227" customHeight="1" spans="1:3">
      <c r="A227" s="472">
        <v>2013702</v>
      </c>
      <c r="B227" s="472" t="s">
        <v>948</v>
      </c>
      <c r="C227" s="108">
        <v>0</v>
      </c>
    </row>
    <row r="228" customHeight="1" spans="1:3">
      <c r="A228" s="472">
        <v>2013703</v>
      </c>
      <c r="B228" s="472" t="s">
        <v>949</v>
      </c>
      <c r="C228" s="108">
        <v>0</v>
      </c>
    </row>
    <row r="229" customHeight="1" spans="1:3">
      <c r="A229" s="472">
        <v>2013750</v>
      </c>
      <c r="B229" s="472" t="s">
        <v>956</v>
      </c>
      <c r="C229" s="108">
        <v>0</v>
      </c>
    </row>
    <row r="230" customHeight="1" spans="1:3">
      <c r="A230" s="472">
        <v>2013799</v>
      </c>
      <c r="B230" s="472" t="s">
        <v>1070</v>
      </c>
      <c r="C230" s="108">
        <v>0</v>
      </c>
    </row>
    <row r="231" customHeight="1" spans="1:3">
      <c r="A231" s="472">
        <v>20138</v>
      </c>
      <c r="B231" s="473" t="s">
        <v>1071</v>
      </c>
      <c r="C231" s="108">
        <f>SUM(C232:C247)</f>
        <v>2416</v>
      </c>
    </row>
    <row r="232" customHeight="1" spans="1:3">
      <c r="A232" s="472">
        <v>2013801</v>
      </c>
      <c r="B232" s="472" t="s">
        <v>947</v>
      </c>
      <c r="C232" s="108">
        <v>1913</v>
      </c>
    </row>
    <row r="233" customHeight="1" spans="1:3">
      <c r="A233" s="472">
        <v>2013802</v>
      </c>
      <c r="B233" s="472" t="s">
        <v>948</v>
      </c>
      <c r="C233" s="108">
        <v>97</v>
      </c>
    </row>
    <row r="234" customHeight="1" spans="1:3">
      <c r="A234" s="472">
        <v>2013803</v>
      </c>
      <c r="B234" s="472" t="s">
        <v>949</v>
      </c>
      <c r="C234" s="108">
        <v>0</v>
      </c>
    </row>
    <row r="235" customHeight="1" spans="1:3">
      <c r="A235" s="472">
        <v>2013804</v>
      </c>
      <c r="B235" s="472" t="s">
        <v>1072</v>
      </c>
      <c r="C235" s="108">
        <v>109</v>
      </c>
    </row>
    <row r="236" customHeight="1" spans="1:3">
      <c r="A236" s="472">
        <v>2013805</v>
      </c>
      <c r="B236" s="472" t="s">
        <v>1073</v>
      </c>
      <c r="C236" s="108">
        <v>31</v>
      </c>
    </row>
    <row r="237" customHeight="1" spans="1:3">
      <c r="A237" s="472">
        <v>2013806</v>
      </c>
      <c r="B237" s="472" t="s">
        <v>1074</v>
      </c>
      <c r="C237" s="108">
        <v>0</v>
      </c>
    </row>
    <row r="238" customHeight="1" spans="1:3">
      <c r="A238" s="472">
        <v>2013807</v>
      </c>
      <c r="B238" s="472" t="s">
        <v>1075</v>
      </c>
      <c r="C238" s="108">
        <v>0</v>
      </c>
    </row>
    <row r="239" customHeight="1" spans="1:3">
      <c r="A239" s="472">
        <v>2013808</v>
      </c>
      <c r="B239" s="472" t="s">
        <v>988</v>
      </c>
      <c r="C239" s="108">
        <v>4</v>
      </c>
    </row>
    <row r="240" customHeight="1" spans="1:3">
      <c r="A240" s="472">
        <v>2013809</v>
      </c>
      <c r="B240" s="472" t="s">
        <v>1076</v>
      </c>
      <c r="C240" s="108">
        <v>0</v>
      </c>
    </row>
    <row r="241" customHeight="1" spans="1:3">
      <c r="A241" s="472">
        <v>2013810</v>
      </c>
      <c r="B241" s="472" t="s">
        <v>1077</v>
      </c>
      <c r="C241" s="108">
        <v>0</v>
      </c>
    </row>
    <row r="242" customHeight="1" spans="1:3">
      <c r="A242" s="472">
        <v>2013811</v>
      </c>
      <c r="B242" s="472" t="s">
        <v>1078</v>
      </c>
      <c r="C242" s="108">
        <v>11</v>
      </c>
    </row>
    <row r="243" customHeight="1" spans="1:3">
      <c r="A243" s="472">
        <v>2013812</v>
      </c>
      <c r="B243" s="472" t="s">
        <v>1079</v>
      </c>
      <c r="C243" s="108">
        <v>0</v>
      </c>
    </row>
    <row r="244" customHeight="1" spans="1:3">
      <c r="A244" s="472">
        <v>2013813</v>
      </c>
      <c r="B244" s="472" t="s">
        <v>1080</v>
      </c>
      <c r="C244" s="108">
        <v>0</v>
      </c>
    </row>
    <row r="245" customHeight="1" spans="1:3">
      <c r="A245" s="472">
        <v>2013814</v>
      </c>
      <c r="B245" s="472" t="s">
        <v>1081</v>
      </c>
      <c r="C245" s="108">
        <v>0</v>
      </c>
    </row>
    <row r="246" customHeight="1" spans="1:3">
      <c r="A246" s="472">
        <v>2013850</v>
      </c>
      <c r="B246" s="472" t="s">
        <v>956</v>
      </c>
      <c r="C246" s="108">
        <v>73</v>
      </c>
    </row>
    <row r="247" customHeight="1" spans="1:3">
      <c r="A247" s="472">
        <v>2013899</v>
      </c>
      <c r="B247" s="472" t="s">
        <v>1082</v>
      </c>
      <c r="C247" s="108">
        <v>178</v>
      </c>
    </row>
    <row r="248" customHeight="1" spans="1:3">
      <c r="A248" s="472">
        <v>20199</v>
      </c>
      <c r="B248" s="473" t="s">
        <v>1083</v>
      </c>
      <c r="C248" s="108">
        <f>SUM(C249:C250)</f>
        <v>632</v>
      </c>
    </row>
    <row r="249" customHeight="1" spans="1:3">
      <c r="A249" s="472">
        <v>2019901</v>
      </c>
      <c r="B249" s="472" t="s">
        <v>1084</v>
      </c>
      <c r="C249" s="108">
        <v>0</v>
      </c>
    </row>
    <row r="250" customHeight="1" spans="1:3">
      <c r="A250" s="472">
        <v>2019999</v>
      </c>
      <c r="B250" s="472" t="s">
        <v>1085</v>
      </c>
      <c r="C250" s="108">
        <v>632</v>
      </c>
    </row>
    <row r="251" customHeight="1" spans="1:3">
      <c r="A251" s="472">
        <v>202</v>
      </c>
      <c r="B251" s="473" t="s">
        <v>1086</v>
      </c>
      <c r="C251" s="108">
        <f>SUM(C252,C259,C262,C265,C271,C275,C277,C282,C288)</f>
        <v>0</v>
      </c>
    </row>
    <row r="252" customHeight="1" spans="1:3">
      <c r="A252" s="472">
        <v>20201</v>
      </c>
      <c r="B252" s="473" t="s">
        <v>1087</v>
      </c>
      <c r="C252" s="108">
        <f>SUM(C253:C258)</f>
        <v>0</v>
      </c>
    </row>
    <row r="253" customHeight="1" spans="1:3">
      <c r="A253" s="472">
        <v>2020101</v>
      </c>
      <c r="B253" s="472" t="s">
        <v>947</v>
      </c>
      <c r="C253" s="108">
        <v>0</v>
      </c>
    </row>
    <row r="254" customHeight="1" spans="1:3">
      <c r="A254" s="472">
        <v>2020102</v>
      </c>
      <c r="B254" s="472" t="s">
        <v>948</v>
      </c>
      <c r="C254" s="108">
        <v>0</v>
      </c>
    </row>
    <row r="255" customHeight="1" spans="1:3">
      <c r="A255" s="472">
        <v>2020103</v>
      </c>
      <c r="B255" s="472" t="s">
        <v>949</v>
      </c>
      <c r="C255" s="108">
        <v>0</v>
      </c>
    </row>
    <row r="256" customHeight="1" spans="1:3">
      <c r="A256" s="472">
        <v>2020104</v>
      </c>
      <c r="B256" s="472" t="s">
        <v>1054</v>
      </c>
      <c r="C256" s="108">
        <v>0</v>
      </c>
    </row>
    <row r="257" customHeight="1" spans="1:3">
      <c r="A257" s="472">
        <v>2020150</v>
      </c>
      <c r="B257" s="472" t="s">
        <v>956</v>
      </c>
      <c r="C257" s="108">
        <v>0</v>
      </c>
    </row>
    <row r="258" customHeight="1" spans="1:3">
      <c r="A258" s="472">
        <v>2020199</v>
      </c>
      <c r="B258" s="472" t="s">
        <v>1088</v>
      </c>
      <c r="C258" s="108">
        <v>0</v>
      </c>
    </row>
    <row r="259" customHeight="1" spans="1:3">
      <c r="A259" s="472">
        <v>20202</v>
      </c>
      <c r="B259" s="473" t="s">
        <v>1089</v>
      </c>
      <c r="C259" s="108">
        <f>SUM(C260:C261)</f>
        <v>0</v>
      </c>
    </row>
    <row r="260" customHeight="1" spans="1:3">
      <c r="A260" s="472">
        <v>2020201</v>
      </c>
      <c r="B260" s="472" t="s">
        <v>1090</v>
      </c>
      <c r="C260" s="108">
        <v>0</v>
      </c>
    </row>
    <row r="261" customHeight="1" spans="1:3">
      <c r="A261" s="472">
        <v>2020202</v>
      </c>
      <c r="B261" s="472" t="s">
        <v>1091</v>
      </c>
      <c r="C261" s="108">
        <v>0</v>
      </c>
    </row>
    <row r="262" customHeight="1" spans="1:3">
      <c r="A262" s="472">
        <v>20203</v>
      </c>
      <c r="B262" s="473" t="s">
        <v>1092</v>
      </c>
      <c r="C262" s="108">
        <f>SUM(C263:C264)</f>
        <v>0</v>
      </c>
    </row>
    <row r="263" customHeight="1" spans="1:3">
      <c r="A263" s="472">
        <v>2020304</v>
      </c>
      <c r="B263" s="472" t="s">
        <v>1093</v>
      </c>
      <c r="C263" s="108">
        <v>0</v>
      </c>
    </row>
    <row r="264" customHeight="1" spans="1:3">
      <c r="A264" s="472">
        <v>2020306</v>
      </c>
      <c r="B264" s="472" t="s">
        <v>1094</v>
      </c>
      <c r="C264" s="108">
        <v>0</v>
      </c>
    </row>
    <row r="265" customHeight="1" spans="1:3">
      <c r="A265" s="472">
        <v>20204</v>
      </c>
      <c r="B265" s="473" t="s">
        <v>1095</v>
      </c>
      <c r="C265" s="108">
        <f>SUM(C266:C270)</f>
        <v>0</v>
      </c>
    </row>
    <row r="266" customHeight="1" spans="1:3">
      <c r="A266" s="472">
        <v>2020401</v>
      </c>
      <c r="B266" s="472" t="s">
        <v>1096</v>
      </c>
      <c r="C266" s="108">
        <v>0</v>
      </c>
    </row>
    <row r="267" customHeight="1" spans="1:3">
      <c r="A267" s="472">
        <v>2020402</v>
      </c>
      <c r="B267" s="472" t="s">
        <v>1097</v>
      </c>
      <c r="C267" s="108">
        <v>0</v>
      </c>
    </row>
    <row r="268" customHeight="1" spans="1:3">
      <c r="A268" s="472">
        <v>2020403</v>
      </c>
      <c r="B268" s="472" t="s">
        <v>1098</v>
      </c>
      <c r="C268" s="108">
        <v>0</v>
      </c>
    </row>
    <row r="269" customHeight="1" spans="1:3">
      <c r="A269" s="472">
        <v>2020404</v>
      </c>
      <c r="B269" s="472" t="s">
        <v>1099</v>
      </c>
      <c r="C269" s="108">
        <v>0</v>
      </c>
    </row>
    <row r="270" customHeight="1" spans="1:3">
      <c r="A270" s="472">
        <v>2020499</v>
      </c>
      <c r="B270" s="472" t="s">
        <v>1100</v>
      </c>
      <c r="C270" s="108">
        <v>0</v>
      </c>
    </row>
    <row r="271" customHeight="1" spans="1:3">
      <c r="A271" s="472">
        <v>20205</v>
      </c>
      <c r="B271" s="473" t="s">
        <v>1101</v>
      </c>
      <c r="C271" s="108">
        <f>SUM(C272:C274)</f>
        <v>0</v>
      </c>
    </row>
    <row r="272" customHeight="1" spans="1:3">
      <c r="A272" s="472">
        <v>2020503</v>
      </c>
      <c r="B272" s="472" t="s">
        <v>1102</v>
      </c>
      <c r="C272" s="108">
        <v>0</v>
      </c>
    </row>
    <row r="273" customHeight="1" spans="1:3">
      <c r="A273" s="472">
        <v>2020504</v>
      </c>
      <c r="B273" s="472" t="s">
        <v>1103</v>
      </c>
      <c r="C273" s="108">
        <v>0</v>
      </c>
    </row>
    <row r="274" customHeight="1" spans="1:3">
      <c r="A274" s="472">
        <v>2020599</v>
      </c>
      <c r="B274" s="472" t="s">
        <v>1104</v>
      </c>
      <c r="C274" s="108">
        <v>0</v>
      </c>
    </row>
    <row r="275" customHeight="1" spans="1:3">
      <c r="A275" s="472">
        <v>20206</v>
      </c>
      <c r="B275" s="473" t="s">
        <v>1105</v>
      </c>
      <c r="C275" s="108">
        <f>C276</f>
        <v>0</v>
      </c>
    </row>
    <row r="276" customHeight="1" spans="1:3">
      <c r="A276" s="472">
        <v>2020601</v>
      </c>
      <c r="B276" s="472" t="s">
        <v>1106</v>
      </c>
      <c r="C276" s="108">
        <v>0</v>
      </c>
    </row>
    <row r="277" customHeight="1" spans="1:3">
      <c r="A277" s="472">
        <v>20207</v>
      </c>
      <c r="B277" s="473" t="s">
        <v>1107</v>
      </c>
      <c r="C277" s="108">
        <f>SUM(C278:C281)</f>
        <v>0</v>
      </c>
    </row>
    <row r="278" customHeight="1" spans="1:3">
      <c r="A278" s="472">
        <v>2020701</v>
      </c>
      <c r="B278" s="472" t="s">
        <v>1108</v>
      </c>
      <c r="C278" s="108">
        <v>0</v>
      </c>
    </row>
    <row r="279" customHeight="1" spans="1:3">
      <c r="A279" s="472">
        <v>2020702</v>
      </c>
      <c r="B279" s="472" t="s">
        <v>1109</v>
      </c>
      <c r="C279" s="108">
        <v>0</v>
      </c>
    </row>
    <row r="280" customHeight="1" spans="1:3">
      <c r="A280" s="472">
        <v>2020703</v>
      </c>
      <c r="B280" s="472" t="s">
        <v>1110</v>
      </c>
      <c r="C280" s="108">
        <v>0</v>
      </c>
    </row>
    <row r="281" customHeight="1" spans="1:3">
      <c r="A281" s="472">
        <v>2020799</v>
      </c>
      <c r="B281" s="472" t="s">
        <v>1111</v>
      </c>
      <c r="C281" s="108">
        <v>0</v>
      </c>
    </row>
    <row r="282" customHeight="1" spans="1:3">
      <c r="A282" s="472">
        <v>20208</v>
      </c>
      <c r="B282" s="473" t="s">
        <v>1112</v>
      </c>
      <c r="C282" s="108">
        <f>SUM(C283:C287)</f>
        <v>0</v>
      </c>
    </row>
    <row r="283" customHeight="1" spans="1:3">
      <c r="A283" s="472">
        <v>2020801</v>
      </c>
      <c r="B283" s="472" t="s">
        <v>947</v>
      </c>
      <c r="C283" s="108">
        <v>0</v>
      </c>
    </row>
    <row r="284" customHeight="1" spans="1:3">
      <c r="A284" s="472">
        <v>2020802</v>
      </c>
      <c r="B284" s="472" t="s">
        <v>948</v>
      </c>
      <c r="C284" s="108">
        <v>0</v>
      </c>
    </row>
    <row r="285" customHeight="1" spans="1:3">
      <c r="A285" s="472">
        <v>2020803</v>
      </c>
      <c r="B285" s="472" t="s">
        <v>949</v>
      </c>
      <c r="C285" s="108">
        <v>0</v>
      </c>
    </row>
    <row r="286" customHeight="1" spans="1:3">
      <c r="A286" s="472">
        <v>2020850</v>
      </c>
      <c r="B286" s="472" t="s">
        <v>956</v>
      </c>
      <c r="C286" s="108">
        <v>0</v>
      </c>
    </row>
    <row r="287" customHeight="1" spans="1:3">
      <c r="A287" s="472">
        <v>2020899</v>
      </c>
      <c r="B287" s="472" t="s">
        <v>1113</v>
      </c>
      <c r="C287" s="108">
        <v>0</v>
      </c>
    </row>
    <row r="288" customHeight="1" spans="1:3">
      <c r="A288" s="472">
        <v>20299</v>
      </c>
      <c r="B288" s="473" t="s">
        <v>1114</v>
      </c>
      <c r="C288" s="108">
        <f t="shared" ref="C288:C293" si="0">C289</f>
        <v>0</v>
      </c>
    </row>
    <row r="289" customHeight="1" spans="1:3">
      <c r="A289" s="472">
        <v>2029901</v>
      </c>
      <c r="B289" s="472" t="s">
        <v>1115</v>
      </c>
      <c r="C289" s="108">
        <v>0</v>
      </c>
    </row>
    <row r="290" customHeight="1" spans="1:3">
      <c r="A290" s="472">
        <v>203</v>
      </c>
      <c r="B290" s="473" t="s">
        <v>1116</v>
      </c>
      <c r="C290" s="108">
        <f>SUM(C291,C293,C295,C297,C307)</f>
        <v>412</v>
      </c>
    </row>
    <row r="291" customHeight="1" spans="1:3">
      <c r="A291" s="472">
        <v>20301</v>
      </c>
      <c r="B291" s="473" t="s">
        <v>1117</v>
      </c>
      <c r="C291" s="108">
        <f>C292</f>
        <v>0</v>
      </c>
    </row>
    <row r="292" customHeight="1" spans="1:3">
      <c r="A292" s="472">
        <v>2030101</v>
      </c>
      <c r="B292" s="472" t="s">
        <v>1118</v>
      </c>
      <c r="C292" s="108">
        <v>0</v>
      </c>
    </row>
    <row r="293" customHeight="1" spans="1:3">
      <c r="A293" s="472">
        <v>20304</v>
      </c>
      <c r="B293" s="473" t="s">
        <v>1119</v>
      </c>
      <c r="C293" s="108">
        <f>C294</f>
        <v>0</v>
      </c>
    </row>
    <row r="294" customHeight="1" spans="1:3">
      <c r="A294" s="472">
        <v>2030401</v>
      </c>
      <c r="B294" s="472" t="s">
        <v>1120</v>
      </c>
      <c r="C294" s="108">
        <v>0</v>
      </c>
    </row>
    <row r="295" customHeight="1" spans="1:3">
      <c r="A295" s="472">
        <v>20305</v>
      </c>
      <c r="B295" s="473" t="s">
        <v>1121</v>
      </c>
      <c r="C295" s="108">
        <f>C296</f>
        <v>0</v>
      </c>
    </row>
    <row r="296" customHeight="1" spans="1:3">
      <c r="A296" s="472">
        <v>2030501</v>
      </c>
      <c r="B296" s="472" t="s">
        <v>1122</v>
      </c>
      <c r="C296" s="108">
        <v>0</v>
      </c>
    </row>
    <row r="297" customHeight="1" spans="1:3">
      <c r="A297" s="472">
        <v>20306</v>
      </c>
      <c r="B297" s="473" t="s">
        <v>1123</v>
      </c>
      <c r="C297" s="108">
        <f>SUM(C298:C306)</f>
        <v>386</v>
      </c>
    </row>
    <row r="298" customHeight="1" spans="1:3">
      <c r="A298" s="472">
        <v>2030601</v>
      </c>
      <c r="B298" s="472" t="s">
        <v>1124</v>
      </c>
      <c r="C298" s="108">
        <v>26</v>
      </c>
    </row>
    <row r="299" customHeight="1" spans="1:3">
      <c r="A299" s="472">
        <v>2030602</v>
      </c>
      <c r="B299" s="472" t="s">
        <v>1125</v>
      </c>
      <c r="C299" s="108">
        <v>0</v>
      </c>
    </row>
    <row r="300" customHeight="1" spans="1:3">
      <c r="A300" s="472">
        <v>2030603</v>
      </c>
      <c r="B300" s="472" t="s">
        <v>1126</v>
      </c>
      <c r="C300" s="108">
        <v>3</v>
      </c>
    </row>
    <row r="301" customHeight="1" spans="1:3">
      <c r="A301" s="472">
        <v>2030604</v>
      </c>
      <c r="B301" s="472" t="s">
        <v>1127</v>
      </c>
      <c r="C301" s="108">
        <v>0</v>
      </c>
    </row>
    <row r="302" customHeight="1" spans="1:3">
      <c r="A302" s="472">
        <v>2030605</v>
      </c>
      <c r="B302" s="472" t="s">
        <v>1128</v>
      </c>
      <c r="C302" s="108">
        <v>5</v>
      </c>
    </row>
    <row r="303" customHeight="1" spans="1:3">
      <c r="A303" s="472">
        <v>2030606</v>
      </c>
      <c r="B303" s="472" t="s">
        <v>1129</v>
      </c>
      <c r="C303" s="108">
        <v>43</v>
      </c>
    </row>
    <row r="304" customHeight="1" spans="1:3">
      <c r="A304" s="472">
        <v>2030607</v>
      </c>
      <c r="B304" s="472" t="s">
        <v>1130</v>
      </c>
      <c r="C304" s="108">
        <v>220</v>
      </c>
    </row>
    <row r="305" customHeight="1" spans="1:3">
      <c r="A305" s="472">
        <v>2030608</v>
      </c>
      <c r="B305" s="472" t="s">
        <v>1131</v>
      </c>
      <c r="C305" s="108">
        <v>0</v>
      </c>
    </row>
    <row r="306" customHeight="1" spans="1:3">
      <c r="A306" s="472">
        <v>2030699</v>
      </c>
      <c r="B306" s="472" t="s">
        <v>1132</v>
      </c>
      <c r="C306" s="108">
        <v>89</v>
      </c>
    </row>
    <row r="307" customHeight="1" spans="1:3">
      <c r="A307" s="472">
        <v>20399</v>
      </c>
      <c r="B307" s="473" t="s">
        <v>1133</v>
      </c>
      <c r="C307" s="108">
        <f>C308</f>
        <v>26</v>
      </c>
    </row>
    <row r="308" customHeight="1" spans="1:3">
      <c r="A308" s="472">
        <v>2039901</v>
      </c>
      <c r="B308" s="472" t="s">
        <v>1134</v>
      </c>
      <c r="C308" s="108">
        <v>26</v>
      </c>
    </row>
    <row r="309" customHeight="1" spans="1:3">
      <c r="A309" s="472">
        <v>204</v>
      </c>
      <c r="B309" s="473" t="s">
        <v>1135</v>
      </c>
      <c r="C309" s="108">
        <f>SUM(C310,C313,C322,C329,C337,C346,C362,C372,C382,C390,C396)</f>
        <v>12821</v>
      </c>
    </row>
    <row r="310" customHeight="1" spans="1:3">
      <c r="A310" s="472">
        <v>20401</v>
      </c>
      <c r="B310" s="473" t="s">
        <v>1136</v>
      </c>
      <c r="C310" s="108">
        <f>SUM(C311:C312)</f>
        <v>65</v>
      </c>
    </row>
    <row r="311" customHeight="1" spans="1:3">
      <c r="A311" s="472">
        <v>2040101</v>
      </c>
      <c r="B311" s="472" t="s">
        <v>1137</v>
      </c>
      <c r="C311" s="108">
        <v>65</v>
      </c>
    </row>
    <row r="312" customHeight="1" spans="1:3">
      <c r="A312" s="472">
        <v>2040199</v>
      </c>
      <c r="B312" s="472" t="s">
        <v>1138</v>
      </c>
      <c r="C312" s="108">
        <v>0</v>
      </c>
    </row>
    <row r="313" customHeight="1" spans="1:3">
      <c r="A313" s="472">
        <v>20402</v>
      </c>
      <c r="B313" s="473" t="s">
        <v>1139</v>
      </c>
      <c r="C313" s="108">
        <f>SUM(C314:C321)</f>
        <v>10879</v>
      </c>
    </row>
    <row r="314" customHeight="1" spans="1:3">
      <c r="A314" s="472">
        <v>2040201</v>
      </c>
      <c r="B314" s="472" t="s">
        <v>947</v>
      </c>
      <c r="C314" s="108">
        <v>4286</v>
      </c>
    </row>
    <row r="315" customHeight="1" spans="1:3">
      <c r="A315" s="472">
        <v>2040202</v>
      </c>
      <c r="B315" s="472" t="s">
        <v>948</v>
      </c>
      <c r="C315" s="108">
        <v>14</v>
      </c>
    </row>
    <row r="316" customHeight="1" spans="1:3">
      <c r="A316" s="472">
        <v>2040203</v>
      </c>
      <c r="B316" s="472" t="s">
        <v>949</v>
      </c>
      <c r="C316" s="108">
        <v>0</v>
      </c>
    </row>
    <row r="317" customHeight="1" spans="1:3">
      <c r="A317" s="472">
        <v>2040219</v>
      </c>
      <c r="B317" s="472" t="s">
        <v>988</v>
      </c>
      <c r="C317" s="108">
        <v>1000</v>
      </c>
    </row>
    <row r="318" customHeight="1" spans="1:3">
      <c r="A318" s="472">
        <v>2040220</v>
      </c>
      <c r="B318" s="472" t="s">
        <v>1140</v>
      </c>
      <c r="C318" s="108">
        <v>108</v>
      </c>
    </row>
    <row r="319" customHeight="1" spans="1:3">
      <c r="A319" s="472">
        <v>2040221</v>
      </c>
      <c r="B319" s="472" t="s">
        <v>1141</v>
      </c>
      <c r="C319" s="108">
        <v>0</v>
      </c>
    </row>
    <row r="320" customHeight="1" spans="1:3">
      <c r="A320" s="472">
        <v>2040250</v>
      </c>
      <c r="B320" s="472" t="s">
        <v>956</v>
      </c>
      <c r="C320" s="108">
        <v>0</v>
      </c>
    </row>
    <row r="321" customHeight="1" spans="1:3">
      <c r="A321" s="472">
        <v>2040299</v>
      </c>
      <c r="B321" s="472" t="s">
        <v>1142</v>
      </c>
      <c r="C321" s="108">
        <v>5471</v>
      </c>
    </row>
    <row r="322" customHeight="1" spans="1:3">
      <c r="A322" s="472">
        <v>20403</v>
      </c>
      <c r="B322" s="473" t="s">
        <v>1143</v>
      </c>
      <c r="C322" s="108">
        <f>SUM(C323:C328)</f>
        <v>0</v>
      </c>
    </row>
    <row r="323" customHeight="1" spans="1:3">
      <c r="A323" s="472">
        <v>2040301</v>
      </c>
      <c r="B323" s="472" t="s">
        <v>947</v>
      </c>
      <c r="C323" s="108">
        <v>0</v>
      </c>
    </row>
    <row r="324" customHeight="1" spans="1:3">
      <c r="A324" s="472">
        <v>2040302</v>
      </c>
      <c r="B324" s="472" t="s">
        <v>948</v>
      </c>
      <c r="C324" s="108">
        <v>0</v>
      </c>
    </row>
    <row r="325" customHeight="1" spans="1:3">
      <c r="A325" s="472">
        <v>2040303</v>
      </c>
      <c r="B325" s="472" t="s">
        <v>949</v>
      </c>
      <c r="C325" s="108">
        <v>0</v>
      </c>
    </row>
    <row r="326" customHeight="1" spans="1:3">
      <c r="A326" s="472">
        <v>2040304</v>
      </c>
      <c r="B326" s="472" t="s">
        <v>1144</v>
      </c>
      <c r="C326" s="108">
        <v>0</v>
      </c>
    </row>
    <row r="327" customHeight="1" spans="1:3">
      <c r="A327" s="472">
        <v>2040350</v>
      </c>
      <c r="B327" s="472" t="s">
        <v>956</v>
      </c>
      <c r="C327" s="108">
        <v>0</v>
      </c>
    </row>
    <row r="328" customHeight="1" spans="1:3">
      <c r="A328" s="472">
        <v>2040399</v>
      </c>
      <c r="B328" s="472" t="s">
        <v>1145</v>
      </c>
      <c r="C328" s="108">
        <v>0</v>
      </c>
    </row>
    <row r="329" customHeight="1" spans="1:3">
      <c r="A329" s="472">
        <v>20404</v>
      </c>
      <c r="B329" s="473" t="s">
        <v>1146</v>
      </c>
      <c r="C329" s="108">
        <f>SUM(C330:C336)</f>
        <v>0</v>
      </c>
    </row>
    <row r="330" customHeight="1" spans="1:3">
      <c r="A330" s="472">
        <v>2040401</v>
      </c>
      <c r="B330" s="472" t="s">
        <v>947</v>
      </c>
      <c r="C330" s="108">
        <v>0</v>
      </c>
    </row>
    <row r="331" customHeight="1" spans="1:3">
      <c r="A331" s="472">
        <v>2040402</v>
      </c>
      <c r="B331" s="472" t="s">
        <v>948</v>
      </c>
      <c r="C331" s="108">
        <v>0</v>
      </c>
    </row>
    <row r="332" customHeight="1" spans="1:3">
      <c r="A332" s="472">
        <v>2040403</v>
      </c>
      <c r="B332" s="472" t="s">
        <v>949</v>
      </c>
      <c r="C332" s="108">
        <v>0</v>
      </c>
    </row>
    <row r="333" customHeight="1" spans="1:3">
      <c r="A333" s="472">
        <v>2040409</v>
      </c>
      <c r="B333" s="472" t="s">
        <v>1147</v>
      </c>
      <c r="C333" s="108">
        <v>0</v>
      </c>
    </row>
    <row r="334" customHeight="1" spans="1:3">
      <c r="A334" s="472">
        <v>2040410</v>
      </c>
      <c r="B334" s="472" t="s">
        <v>1148</v>
      </c>
      <c r="C334" s="108">
        <v>0</v>
      </c>
    </row>
    <row r="335" customHeight="1" spans="1:3">
      <c r="A335" s="472">
        <v>2040450</v>
      </c>
      <c r="B335" s="472" t="s">
        <v>956</v>
      </c>
      <c r="C335" s="108">
        <v>0</v>
      </c>
    </row>
    <row r="336" customHeight="1" spans="1:3">
      <c r="A336" s="472">
        <v>2040499</v>
      </c>
      <c r="B336" s="472" t="s">
        <v>1149</v>
      </c>
      <c r="C336" s="108">
        <v>0</v>
      </c>
    </row>
    <row r="337" customHeight="1" spans="1:3">
      <c r="A337" s="472">
        <v>20405</v>
      </c>
      <c r="B337" s="473" t="s">
        <v>1150</v>
      </c>
      <c r="C337" s="108">
        <f>SUM(C338:C345)</f>
        <v>0</v>
      </c>
    </row>
    <row r="338" customHeight="1" spans="1:3">
      <c r="A338" s="472">
        <v>2040501</v>
      </c>
      <c r="B338" s="472" t="s">
        <v>947</v>
      </c>
      <c r="C338" s="108">
        <v>0</v>
      </c>
    </row>
    <row r="339" customHeight="1" spans="1:3">
      <c r="A339" s="472">
        <v>2040502</v>
      </c>
      <c r="B339" s="472" t="s">
        <v>948</v>
      </c>
      <c r="C339" s="108">
        <v>0</v>
      </c>
    </row>
    <row r="340" customHeight="1" spans="1:3">
      <c r="A340" s="472">
        <v>2040503</v>
      </c>
      <c r="B340" s="472" t="s">
        <v>949</v>
      </c>
      <c r="C340" s="108">
        <v>0</v>
      </c>
    </row>
    <row r="341" customHeight="1" spans="1:3">
      <c r="A341" s="472">
        <v>2040504</v>
      </c>
      <c r="B341" s="472" t="s">
        <v>1151</v>
      </c>
      <c r="C341" s="108">
        <v>0</v>
      </c>
    </row>
    <row r="342" customHeight="1" spans="1:3">
      <c r="A342" s="472">
        <v>2040505</v>
      </c>
      <c r="B342" s="472" t="s">
        <v>1152</v>
      </c>
      <c r="C342" s="108">
        <v>0</v>
      </c>
    </row>
    <row r="343" customHeight="1" spans="1:3">
      <c r="A343" s="472">
        <v>2040506</v>
      </c>
      <c r="B343" s="472" t="s">
        <v>1153</v>
      </c>
      <c r="C343" s="108">
        <v>0</v>
      </c>
    </row>
    <row r="344" customHeight="1" spans="1:3">
      <c r="A344" s="472">
        <v>2040550</v>
      </c>
      <c r="B344" s="472" t="s">
        <v>956</v>
      </c>
      <c r="C344" s="108">
        <v>0</v>
      </c>
    </row>
    <row r="345" customHeight="1" spans="1:3">
      <c r="A345" s="472">
        <v>2040599</v>
      </c>
      <c r="B345" s="472" t="s">
        <v>1154</v>
      </c>
      <c r="C345" s="108">
        <v>0</v>
      </c>
    </row>
    <row r="346" customHeight="1" spans="1:3">
      <c r="A346" s="472">
        <v>20406</v>
      </c>
      <c r="B346" s="473" t="s">
        <v>1155</v>
      </c>
      <c r="C346" s="108">
        <f>SUM(C347:C361)</f>
        <v>897</v>
      </c>
    </row>
    <row r="347" customHeight="1" spans="1:3">
      <c r="A347" s="472">
        <v>2040601</v>
      </c>
      <c r="B347" s="472" t="s">
        <v>947</v>
      </c>
      <c r="C347" s="108">
        <v>541</v>
      </c>
    </row>
    <row r="348" customHeight="1" spans="1:3">
      <c r="A348" s="472">
        <v>2040602</v>
      </c>
      <c r="B348" s="472" t="s">
        <v>948</v>
      </c>
      <c r="C348" s="108">
        <v>0</v>
      </c>
    </row>
    <row r="349" customHeight="1" spans="1:3">
      <c r="A349" s="472">
        <v>2040603</v>
      </c>
      <c r="B349" s="472" t="s">
        <v>949</v>
      </c>
      <c r="C349" s="108">
        <v>0</v>
      </c>
    </row>
    <row r="350" customHeight="1" spans="1:3">
      <c r="A350" s="472">
        <v>2040604</v>
      </c>
      <c r="B350" s="472" t="s">
        <v>1156</v>
      </c>
      <c r="C350" s="108">
        <v>121</v>
      </c>
    </row>
    <row r="351" customHeight="1" spans="1:3">
      <c r="A351" s="472">
        <v>2040605</v>
      </c>
      <c r="B351" s="472" t="s">
        <v>1157</v>
      </c>
      <c r="C351" s="108">
        <v>8</v>
      </c>
    </row>
    <row r="352" customHeight="1" spans="1:3">
      <c r="A352" s="472">
        <v>2040606</v>
      </c>
      <c r="B352" s="472" t="s">
        <v>1158</v>
      </c>
      <c r="C352" s="108">
        <v>0</v>
      </c>
    </row>
    <row r="353" customHeight="1" spans="1:3">
      <c r="A353" s="472">
        <v>2040607</v>
      </c>
      <c r="B353" s="472" t="s">
        <v>1159</v>
      </c>
      <c r="C353" s="108">
        <v>22</v>
      </c>
    </row>
    <row r="354" customHeight="1" spans="1:3">
      <c r="A354" s="472">
        <v>2040608</v>
      </c>
      <c r="B354" s="472" t="s">
        <v>1160</v>
      </c>
      <c r="C354" s="108">
        <v>0</v>
      </c>
    </row>
    <row r="355" customHeight="1" spans="1:3">
      <c r="A355" s="472">
        <v>2040609</v>
      </c>
      <c r="B355" s="472" t="s">
        <v>1161</v>
      </c>
      <c r="C355" s="108">
        <v>0</v>
      </c>
    </row>
    <row r="356" customHeight="1" spans="1:3">
      <c r="A356" s="472">
        <v>2040610</v>
      </c>
      <c r="B356" s="472" t="s">
        <v>1162</v>
      </c>
      <c r="C356" s="108">
        <v>32</v>
      </c>
    </row>
    <row r="357" customHeight="1" spans="1:3">
      <c r="A357" s="472">
        <v>2040611</v>
      </c>
      <c r="B357" s="472" t="s">
        <v>1163</v>
      </c>
      <c r="C357" s="108">
        <v>0</v>
      </c>
    </row>
    <row r="358" customHeight="1" spans="1:3">
      <c r="A358" s="472">
        <v>2040612</v>
      </c>
      <c r="B358" s="472" t="s">
        <v>1164</v>
      </c>
      <c r="C358" s="108">
        <v>0</v>
      </c>
    </row>
    <row r="359" customHeight="1" spans="1:3">
      <c r="A359" s="472">
        <v>2040613</v>
      </c>
      <c r="B359" s="472" t="s">
        <v>988</v>
      </c>
      <c r="C359" s="108">
        <v>0</v>
      </c>
    </row>
    <row r="360" customHeight="1" spans="1:3">
      <c r="A360" s="472">
        <v>2040650</v>
      </c>
      <c r="B360" s="472" t="s">
        <v>956</v>
      </c>
      <c r="C360" s="108">
        <v>0</v>
      </c>
    </row>
    <row r="361" customHeight="1" spans="1:3">
      <c r="A361" s="472">
        <v>2040699</v>
      </c>
      <c r="B361" s="472" t="s">
        <v>1165</v>
      </c>
      <c r="C361" s="108">
        <v>173</v>
      </c>
    </row>
    <row r="362" customHeight="1" spans="1:3">
      <c r="A362" s="472">
        <v>20407</v>
      </c>
      <c r="B362" s="473" t="s">
        <v>1166</v>
      </c>
      <c r="C362" s="108">
        <f>SUM(C363:C371)</f>
        <v>245</v>
      </c>
    </row>
    <row r="363" customHeight="1" spans="1:3">
      <c r="A363" s="472">
        <v>2040701</v>
      </c>
      <c r="B363" s="472" t="s">
        <v>947</v>
      </c>
      <c r="C363" s="108">
        <v>0</v>
      </c>
    </row>
    <row r="364" customHeight="1" spans="1:3">
      <c r="A364" s="472">
        <v>2040702</v>
      </c>
      <c r="B364" s="472" t="s">
        <v>948</v>
      </c>
      <c r="C364" s="108">
        <v>0</v>
      </c>
    </row>
    <row r="365" customHeight="1" spans="1:3">
      <c r="A365" s="472">
        <v>2040703</v>
      </c>
      <c r="B365" s="472" t="s">
        <v>949</v>
      </c>
      <c r="C365" s="108">
        <v>0</v>
      </c>
    </row>
    <row r="366" customHeight="1" spans="1:3">
      <c r="A366" s="472">
        <v>2040704</v>
      </c>
      <c r="B366" s="472" t="s">
        <v>1167</v>
      </c>
      <c r="C366" s="108">
        <v>215</v>
      </c>
    </row>
    <row r="367" customHeight="1" spans="1:3">
      <c r="A367" s="472">
        <v>2040705</v>
      </c>
      <c r="B367" s="472" t="s">
        <v>1168</v>
      </c>
      <c r="C367" s="108">
        <v>14</v>
      </c>
    </row>
    <row r="368" customHeight="1" spans="1:3">
      <c r="A368" s="472">
        <v>2040706</v>
      </c>
      <c r="B368" s="472" t="s">
        <v>1169</v>
      </c>
      <c r="C368" s="108">
        <v>16</v>
      </c>
    </row>
    <row r="369" customHeight="1" spans="1:3">
      <c r="A369" s="472">
        <v>2040707</v>
      </c>
      <c r="B369" s="472" t="s">
        <v>988</v>
      </c>
      <c r="C369" s="108">
        <v>0</v>
      </c>
    </row>
    <row r="370" customHeight="1" spans="1:3">
      <c r="A370" s="472">
        <v>2040750</v>
      </c>
      <c r="B370" s="472" t="s">
        <v>956</v>
      </c>
      <c r="C370" s="108">
        <v>0</v>
      </c>
    </row>
    <row r="371" customHeight="1" spans="1:3">
      <c r="A371" s="472">
        <v>2040799</v>
      </c>
      <c r="B371" s="472" t="s">
        <v>1170</v>
      </c>
      <c r="C371" s="108">
        <v>0</v>
      </c>
    </row>
    <row r="372" customHeight="1" spans="1:3">
      <c r="A372" s="472">
        <v>20408</v>
      </c>
      <c r="B372" s="473" t="s">
        <v>1171</v>
      </c>
      <c r="C372" s="108">
        <f>SUM(C373:C381)</f>
        <v>182</v>
      </c>
    </row>
    <row r="373" customHeight="1" spans="1:3">
      <c r="A373" s="472">
        <v>2040801</v>
      </c>
      <c r="B373" s="472" t="s">
        <v>947</v>
      </c>
      <c r="C373" s="108">
        <v>0</v>
      </c>
    </row>
    <row r="374" customHeight="1" spans="1:3">
      <c r="A374" s="472">
        <v>2040802</v>
      </c>
      <c r="B374" s="472" t="s">
        <v>948</v>
      </c>
      <c r="C374" s="108">
        <v>0</v>
      </c>
    </row>
    <row r="375" customHeight="1" spans="1:3">
      <c r="A375" s="472">
        <v>2040803</v>
      </c>
      <c r="B375" s="472" t="s">
        <v>949</v>
      </c>
      <c r="C375" s="108">
        <v>0</v>
      </c>
    </row>
    <row r="376" customHeight="1" spans="1:3">
      <c r="A376" s="472">
        <v>2040804</v>
      </c>
      <c r="B376" s="472" t="s">
        <v>1172</v>
      </c>
      <c r="C376" s="108">
        <v>174</v>
      </c>
    </row>
    <row r="377" customHeight="1" spans="1:3">
      <c r="A377" s="472">
        <v>2040805</v>
      </c>
      <c r="B377" s="472" t="s">
        <v>1173</v>
      </c>
      <c r="C377" s="108">
        <v>6</v>
      </c>
    </row>
    <row r="378" customHeight="1" spans="1:3">
      <c r="A378" s="472">
        <v>2040806</v>
      </c>
      <c r="B378" s="472" t="s">
        <v>1174</v>
      </c>
      <c r="C378" s="108">
        <v>2</v>
      </c>
    </row>
    <row r="379" customHeight="1" spans="1:3">
      <c r="A379" s="472">
        <v>2040807</v>
      </c>
      <c r="B379" s="472" t="s">
        <v>988</v>
      </c>
      <c r="C379" s="108">
        <v>0</v>
      </c>
    </row>
    <row r="380" customHeight="1" spans="1:3">
      <c r="A380" s="472">
        <v>2040850</v>
      </c>
      <c r="B380" s="472" t="s">
        <v>956</v>
      </c>
      <c r="C380" s="108">
        <v>0</v>
      </c>
    </row>
    <row r="381" customHeight="1" spans="1:3">
      <c r="A381" s="472">
        <v>2040899</v>
      </c>
      <c r="B381" s="472" t="s">
        <v>1175</v>
      </c>
      <c r="C381" s="108">
        <v>0</v>
      </c>
    </row>
    <row r="382" customHeight="1" spans="1:3">
      <c r="A382" s="472">
        <v>20409</v>
      </c>
      <c r="B382" s="473" t="s">
        <v>1176</v>
      </c>
      <c r="C382" s="108">
        <f>SUM(C383:C389)</f>
        <v>0</v>
      </c>
    </row>
    <row r="383" customHeight="1" spans="1:3">
      <c r="A383" s="472">
        <v>2040901</v>
      </c>
      <c r="B383" s="472" t="s">
        <v>947</v>
      </c>
      <c r="C383" s="108">
        <v>0</v>
      </c>
    </row>
    <row r="384" customHeight="1" spans="1:3">
      <c r="A384" s="472">
        <v>2040902</v>
      </c>
      <c r="B384" s="472" t="s">
        <v>948</v>
      </c>
      <c r="C384" s="108">
        <v>0</v>
      </c>
    </row>
    <row r="385" customHeight="1" spans="1:3">
      <c r="A385" s="472">
        <v>2040903</v>
      </c>
      <c r="B385" s="472" t="s">
        <v>949</v>
      </c>
      <c r="C385" s="108">
        <v>0</v>
      </c>
    </row>
    <row r="386" customHeight="1" spans="1:3">
      <c r="A386" s="472">
        <v>2040904</v>
      </c>
      <c r="B386" s="472" t="s">
        <v>1177</v>
      </c>
      <c r="C386" s="108">
        <v>0</v>
      </c>
    </row>
    <row r="387" customHeight="1" spans="1:3">
      <c r="A387" s="472">
        <v>2040905</v>
      </c>
      <c r="B387" s="472" t="s">
        <v>1178</v>
      </c>
      <c r="C387" s="108">
        <v>0</v>
      </c>
    </row>
    <row r="388" customHeight="1" spans="1:3">
      <c r="A388" s="472">
        <v>2040950</v>
      </c>
      <c r="B388" s="472" t="s">
        <v>956</v>
      </c>
      <c r="C388" s="108">
        <v>0</v>
      </c>
    </row>
    <row r="389" customHeight="1" spans="1:3">
      <c r="A389" s="472">
        <v>2040999</v>
      </c>
      <c r="B389" s="472" t="s">
        <v>1179</v>
      </c>
      <c r="C389" s="108">
        <v>0</v>
      </c>
    </row>
    <row r="390" customHeight="1" spans="1:3">
      <c r="A390" s="472">
        <v>20410</v>
      </c>
      <c r="B390" s="473" t="s">
        <v>1180</v>
      </c>
      <c r="C390" s="108">
        <f>SUM(C391:C395)</f>
        <v>0</v>
      </c>
    </row>
    <row r="391" customHeight="1" spans="1:3">
      <c r="A391" s="472">
        <v>2041001</v>
      </c>
      <c r="B391" s="472" t="s">
        <v>947</v>
      </c>
      <c r="C391" s="108">
        <v>0</v>
      </c>
    </row>
    <row r="392" customHeight="1" spans="1:3">
      <c r="A392" s="472">
        <v>2041002</v>
      </c>
      <c r="B392" s="472" t="s">
        <v>948</v>
      </c>
      <c r="C392" s="108">
        <v>0</v>
      </c>
    </row>
    <row r="393" customHeight="1" spans="1:3">
      <c r="A393" s="472">
        <v>2041006</v>
      </c>
      <c r="B393" s="472" t="s">
        <v>988</v>
      </c>
      <c r="C393" s="108">
        <v>0</v>
      </c>
    </row>
    <row r="394" customHeight="1" spans="1:3">
      <c r="A394" s="472">
        <v>2041007</v>
      </c>
      <c r="B394" s="472" t="s">
        <v>1181</v>
      </c>
      <c r="C394" s="108">
        <v>0</v>
      </c>
    </row>
    <row r="395" customHeight="1" spans="1:3">
      <c r="A395" s="472">
        <v>2041099</v>
      </c>
      <c r="B395" s="472" t="s">
        <v>1182</v>
      </c>
      <c r="C395" s="108">
        <v>0</v>
      </c>
    </row>
    <row r="396" customHeight="1" spans="1:3">
      <c r="A396" s="472">
        <v>20499</v>
      </c>
      <c r="B396" s="473" t="s">
        <v>1183</v>
      </c>
      <c r="C396" s="108">
        <f>C397</f>
        <v>553</v>
      </c>
    </row>
    <row r="397" customHeight="1" spans="1:3">
      <c r="A397" s="472">
        <v>2049901</v>
      </c>
      <c r="B397" s="472" t="s">
        <v>1184</v>
      </c>
      <c r="C397" s="108">
        <v>553</v>
      </c>
    </row>
    <row r="398" customHeight="1" spans="1:3">
      <c r="A398" s="472">
        <v>205</v>
      </c>
      <c r="B398" s="473" t="s">
        <v>1185</v>
      </c>
      <c r="C398" s="108">
        <f>SUM(C399,C404,C413,C420,C426,C430,C434,C438,C444,C451)</f>
        <v>46642</v>
      </c>
    </row>
    <row r="399" customHeight="1" spans="1:3">
      <c r="A399" s="472">
        <v>20501</v>
      </c>
      <c r="B399" s="473" t="s">
        <v>1186</v>
      </c>
      <c r="C399" s="108">
        <f>SUM(C400:C403)</f>
        <v>1138</v>
      </c>
    </row>
    <row r="400" customHeight="1" spans="1:3">
      <c r="A400" s="472">
        <v>2050101</v>
      </c>
      <c r="B400" s="472" t="s">
        <v>947</v>
      </c>
      <c r="C400" s="108">
        <v>363</v>
      </c>
    </row>
    <row r="401" customHeight="1" spans="1:3">
      <c r="A401" s="472">
        <v>2050102</v>
      </c>
      <c r="B401" s="472" t="s">
        <v>948</v>
      </c>
      <c r="C401" s="108">
        <v>0</v>
      </c>
    </row>
    <row r="402" customHeight="1" spans="1:3">
      <c r="A402" s="472">
        <v>2050103</v>
      </c>
      <c r="B402" s="472" t="s">
        <v>949</v>
      </c>
      <c r="C402" s="108">
        <v>0</v>
      </c>
    </row>
    <row r="403" customHeight="1" spans="1:3">
      <c r="A403" s="472">
        <v>2050199</v>
      </c>
      <c r="B403" s="472" t="s">
        <v>1187</v>
      </c>
      <c r="C403" s="108">
        <v>775</v>
      </c>
    </row>
    <row r="404" customHeight="1" spans="1:3">
      <c r="A404" s="472">
        <v>20502</v>
      </c>
      <c r="B404" s="473" t="s">
        <v>1188</v>
      </c>
      <c r="C404" s="108">
        <f>SUM(C405:C412)</f>
        <v>43870</v>
      </c>
    </row>
    <row r="405" customHeight="1" spans="1:3">
      <c r="A405" s="472">
        <v>2050201</v>
      </c>
      <c r="B405" s="472" t="s">
        <v>1189</v>
      </c>
      <c r="C405" s="108">
        <v>3312</v>
      </c>
    </row>
    <row r="406" customHeight="1" spans="1:3">
      <c r="A406" s="472">
        <v>2050202</v>
      </c>
      <c r="B406" s="472" t="s">
        <v>1190</v>
      </c>
      <c r="C406" s="108">
        <v>23358</v>
      </c>
    </row>
    <row r="407" customHeight="1" spans="1:3">
      <c r="A407" s="472">
        <v>2050203</v>
      </c>
      <c r="B407" s="472" t="s">
        <v>1191</v>
      </c>
      <c r="C407" s="108">
        <v>11876</v>
      </c>
    </row>
    <row r="408" customHeight="1" spans="1:3">
      <c r="A408" s="472">
        <v>2050204</v>
      </c>
      <c r="B408" s="472" t="s">
        <v>1192</v>
      </c>
      <c r="C408" s="108">
        <v>4833</v>
      </c>
    </row>
    <row r="409" customHeight="1" spans="1:3">
      <c r="A409" s="472">
        <v>2050205</v>
      </c>
      <c r="B409" s="472" t="s">
        <v>1193</v>
      </c>
      <c r="C409" s="108">
        <v>0</v>
      </c>
    </row>
    <row r="410" customHeight="1" spans="1:3">
      <c r="A410" s="472">
        <v>2050206</v>
      </c>
      <c r="B410" s="472" t="s">
        <v>1194</v>
      </c>
      <c r="C410" s="108">
        <v>0</v>
      </c>
    </row>
    <row r="411" customHeight="1" spans="1:3">
      <c r="A411" s="472">
        <v>2050207</v>
      </c>
      <c r="B411" s="472" t="s">
        <v>1195</v>
      </c>
      <c r="C411" s="108">
        <v>0</v>
      </c>
    </row>
    <row r="412" customHeight="1" spans="1:3">
      <c r="A412" s="472">
        <v>2050299</v>
      </c>
      <c r="B412" s="472" t="s">
        <v>1196</v>
      </c>
      <c r="C412" s="108">
        <v>491</v>
      </c>
    </row>
    <row r="413" customHeight="1" spans="1:3">
      <c r="A413" s="472">
        <v>20503</v>
      </c>
      <c r="B413" s="473" t="s">
        <v>1197</v>
      </c>
      <c r="C413" s="108">
        <f>SUM(C414:C419)</f>
        <v>161</v>
      </c>
    </row>
    <row r="414" customHeight="1" spans="1:3">
      <c r="A414" s="472">
        <v>2050301</v>
      </c>
      <c r="B414" s="472" t="s">
        <v>1198</v>
      </c>
      <c r="C414" s="108">
        <v>0</v>
      </c>
    </row>
    <row r="415" customHeight="1" spans="1:3">
      <c r="A415" s="472">
        <v>2050302</v>
      </c>
      <c r="B415" s="472" t="s">
        <v>1199</v>
      </c>
      <c r="C415" s="108">
        <v>161</v>
      </c>
    </row>
    <row r="416" customHeight="1" spans="1:3">
      <c r="A416" s="472">
        <v>2050303</v>
      </c>
      <c r="B416" s="472" t="s">
        <v>1200</v>
      </c>
      <c r="C416" s="108">
        <v>0</v>
      </c>
    </row>
    <row r="417" customHeight="1" spans="1:3">
      <c r="A417" s="472">
        <v>2050304</v>
      </c>
      <c r="B417" s="472" t="s">
        <v>1201</v>
      </c>
      <c r="C417" s="108">
        <v>0</v>
      </c>
    </row>
    <row r="418" customHeight="1" spans="1:3">
      <c r="A418" s="472">
        <v>2050305</v>
      </c>
      <c r="B418" s="472" t="s">
        <v>1202</v>
      </c>
      <c r="C418" s="108">
        <v>0</v>
      </c>
    </row>
    <row r="419" customHeight="1" spans="1:3">
      <c r="A419" s="472">
        <v>2050399</v>
      </c>
      <c r="B419" s="472" t="s">
        <v>1203</v>
      </c>
      <c r="C419" s="108">
        <v>0</v>
      </c>
    </row>
    <row r="420" customHeight="1" spans="1:3">
      <c r="A420" s="472">
        <v>20504</v>
      </c>
      <c r="B420" s="473" t="s">
        <v>1204</v>
      </c>
      <c r="C420" s="108">
        <f>SUM(C421:C425)</f>
        <v>11</v>
      </c>
    </row>
    <row r="421" customHeight="1" spans="1:3">
      <c r="A421" s="472">
        <v>2050401</v>
      </c>
      <c r="B421" s="472" t="s">
        <v>1205</v>
      </c>
      <c r="C421" s="108">
        <v>0</v>
      </c>
    </row>
    <row r="422" customHeight="1" spans="1:3">
      <c r="A422" s="472">
        <v>2050402</v>
      </c>
      <c r="B422" s="472" t="s">
        <v>1206</v>
      </c>
      <c r="C422" s="108">
        <v>0</v>
      </c>
    </row>
    <row r="423" customHeight="1" spans="1:3">
      <c r="A423" s="472">
        <v>2050403</v>
      </c>
      <c r="B423" s="472" t="s">
        <v>1207</v>
      </c>
      <c r="C423" s="108">
        <v>0</v>
      </c>
    </row>
    <row r="424" customHeight="1" spans="1:3">
      <c r="A424" s="472">
        <v>2050404</v>
      </c>
      <c r="B424" s="472" t="s">
        <v>1208</v>
      </c>
      <c r="C424" s="108">
        <v>0</v>
      </c>
    </row>
    <row r="425" customHeight="1" spans="1:3">
      <c r="A425" s="472">
        <v>2050499</v>
      </c>
      <c r="B425" s="472" t="s">
        <v>1209</v>
      </c>
      <c r="C425" s="108">
        <v>11</v>
      </c>
    </row>
    <row r="426" customHeight="1" spans="1:3">
      <c r="A426" s="472">
        <v>20505</v>
      </c>
      <c r="B426" s="473" t="s">
        <v>1210</v>
      </c>
      <c r="C426" s="108">
        <f>SUM(C427:C429)</f>
        <v>0</v>
      </c>
    </row>
    <row r="427" customHeight="1" spans="1:3">
      <c r="A427" s="472">
        <v>2050501</v>
      </c>
      <c r="B427" s="472" t="s">
        <v>1211</v>
      </c>
      <c r="C427" s="108">
        <v>0</v>
      </c>
    </row>
    <row r="428" customHeight="1" spans="1:3">
      <c r="A428" s="472">
        <v>2050502</v>
      </c>
      <c r="B428" s="472" t="s">
        <v>1212</v>
      </c>
      <c r="C428" s="108">
        <v>0</v>
      </c>
    </row>
    <row r="429" customHeight="1" spans="1:3">
      <c r="A429" s="472">
        <v>2050599</v>
      </c>
      <c r="B429" s="472" t="s">
        <v>1213</v>
      </c>
      <c r="C429" s="108">
        <v>0</v>
      </c>
    </row>
    <row r="430" customHeight="1" spans="1:3">
      <c r="A430" s="472">
        <v>20506</v>
      </c>
      <c r="B430" s="473" t="s">
        <v>1214</v>
      </c>
      <c r="C430" s="108">
        <f>SUM(C431:C433)</f>
        <v>0</v>
      </c>
    </row>
    <row r="431" customHeight="1" spans="1:3">
      <c r="A431" s="472">
        <v>2050601</v>
      </c>
      <c r="B431" s="472" t="s">
        <v>1215</v>
      </c>
      <c r="C431" s="108">
        <v>0</v>
      </c>
    </row>
    <row r="432" customHeight="1" spans="1:3">
      <c r="A432" s="472">
        <v>2050602</v>
      </c>
      <c r="B432" s="472" t="s">
        <v>1216</v>
      </c>
      <c r="C432" s="108">
        <v>0</v>
      </c>
    </row>
    <row r="433" customHeight="1" spans="1:3">
      <c r="A433" s="472">
        <v>2050699</v>
      </c>
      <c r="B433" s="472" t="s">
        <v>1217</v>
      </c>
      <c r="C433" s="108">
        <v>0</v>
      </c>
    </row>
    <row r="434" customHeight="1" spans="1:3">
      <c r="A434" s="472">
        <v>20507</v>
      </c>
      <c r="B434" s="473" t="s">
        <v>1218</v>
      </c>
      <c r="C434" s="108">
        <f>SUM(C435:C437)</f>
        <v>0</v>
      </c>
    </row>
    <row r="435" customHeight="1" spans="1:3">
      <c r="A435" s="472">
        <v>2050701</v>
      </c>
      <c r="B435" s="472" t="s">
        <v>1219</v>
      </c>
      <c r="C435" s="108">
        <v>0</v>
      </c>
    </row>
    <row r="436" customHeight="1" spans="1:3">
      <c r="A436" s="472">
        <v>2050702</v>
      </c>
      <c r="B436" s="472" t="s">
        <v>1220</v>
      </c>
      <c r="C436" s="108">
        <v>0</v>
      </c>
    </row>
    <row r="437" customHeight="1" spans="1:3">
      <c r="A437" s="472">
        <v>2050799</v>
      </c>
      <c r="B437" s="472" t="s">
        <v>1221</v>
      </c>
      <c r="C437" s="108">
        <v>0</v>
      </c>
    </row>
    <row r="438" customHeight="1" spans="1:3">
      <c r="A438" s="472">
        <v>20508</v>
      </c>
      <c r="B438" s="473" t="s">
        <v>1222</v>
      </c>
      <c r="C438" s="108">
        <f>SUM(C439:C443)</f>
        <v>1402</v>
      </c>
    </row>
    <row r="439" customHeight="1" spans="1:3">
      <c r="A439" s="472">
        <v>2050801</v>
      </c>
      <c r="B439" s="472" t="s">
        <v>1223</v>
      </c>
      <c r="C439" s="108">
        <v>550</v>
      </c>
    </row>
    <row r="440" customHeight="1" spans="1:3">
      <c r="A440" s="472">
        <v>2050802</v>
      </c>
      <c r="B440" s="472" t="s">
        <v>1224</v>
      </c>
      <c r="C440" s="108">
        <v>641</v>
      </c>
    </row>
    <row r="441" customHeight="1" spans="1:3">
      <c r="A441" s="472">
        <v>2050803</v>
      </c>
      <c r="B441" s="472" t="s">
        <v>1225</v>
      </c>
      <c r="C441" s="108">
        <v>183</v>
      </c>
    </row>
    <row r="442" customHeight="1" spans="1:3">
      <c r="A442" s="472">
        <v>2050804</v>
      </c>
      <c r="B442" s="472" t="s">
        <v>1226</v>
      </c>
      <c r="C442" s="108">
        <v>3</v>
      </c>
    </row>
    <row r="443" customHeight="1" spans="1:3">
      <c r="A443" s="472">
        <v>2050899</v>
      </c>
      <c r="B443" s="472" t="s">
        <v>1227</v>
      </c>
      <c r="C443" s="108">
        <v>25</v>
      </c>
    </row>
    <row r="444" customHeight="1" spans="1:3">
      <c r="A444" s="472">
        <v>20509</v>
      </c>
      <c r="B444" s="473" t="s">
        <v>1228</v>
      </c>
      <c r="C444" s="108">
        <f>SUM(C445:C450)</f>
        <v>0</v>
      </c>
    </row>
    <row r="445" customHeight="1" spans="1:3">
      <c r="A445" s="472">
        <v>2050901</v>
      </c>
      <c r="B445" s="472" t="s">
        <v>1229</v>
      </c>
      <c r="C445" s="108">
        <v>0</v>
      </c>
    </row>
    <row r="446" customHeight="1" spans="1:3">
      <c r="A446" s="472">
        <v>2050902</v>
      </c>
      <c r="B446" s="472" t="s">
        <v>1230</v>
      </c>
      <c r="C446" s="108">
        <v>0</v>
      </c>
    </row>
    <row r="447" customHeight="1" spans="1:3">
      <c r="A447" s="472">
        <v>2050903</v>
      </c>
      <c r="B447" s="472" t="s">
        <v>1231</v>
      </c>
      <c r="C447" s="108">
        <v>0</v>
      </c>
    </row>
    <row r="448" customHeight="1" spans="1:3">
      <c r="A448" s="472">
        <v>2050904</v>
      </c>
      <c r="B448" s="472" t="s">
        <v>1232</v>
      </c>
      <c r="C448" s="108">
        <v>0</v>
      </c>
    </row>
    <row r="449" customHeight="1" spans="1:3">
      <c r="A449" s="472">
        <v>2050905</v>
      </c>
      <c r="B449" s="472" t="s">
        <v>1233</v>
      </c>
      <c r="C449" s="108">
        <v>0</v>
      </c>
    </row>
    <row r="450" customHeight="1" spans="1:3">
      <c r="A450" s="472">
        <v>2050999</v>
      </c>
      <c r="B450" s="472" t="s">
        <v>1234</v>
      </c>
      <c r="C450" s="108">
        <v>0</v>
      </c>
    </row>
    <row r="451" customHeight="1" spans="1:3">
      <c r="A451" s="472">
        <v>20599</v>
      </c>
      <c r="B451" s="473" t="s">
        <v>1235</v>
      </c>
      <c r="C451" s="108">
        <f>C452</f>
        <v>60</v>
      </c>
    </row>
    <row r="452" customHeight="1" spans="1:3">
      <c r="A452" s="472">
        <v>2059999</v>
      </c>
      <c r="B452" s="472" t="s">
        <v>1236</v>
      </c>
      <c r="C452" s="108">
        <v>60</v>
      </c>
    </row>
    <row r="453" customHeight="1" spans="1:3">
      <c r="A453" s="472">
        <v>206</v>
      </c>
      <c r="B453" s="473" t="s">
        <v>1237</v>
      </c>
      <c r="C453" s="108">
        <f>SUM(C454,C459,C468,C474,C480,C485,C490,C497,C501,C504)</f>
        <v>152</v>
      </c>
    </row>
    <row r="454" customHeight="1" spans="1:3">
      <c r="A454" s="472">
        <v>20601</v>
      </c>
      <c r="B454" s="473" t="s">
        <v>1238</v>
      </c>
      <c r="C454" s="108">
        <f>SUM(C455:C458)</f>
        <v>104</v>
      </c>
    </row>
    <row r="455" customHeight="1" spans="1:3">
      <c r="A455" s="472">
        <v>2060101</v>
      </c>
      <c r="B455" s="472" t="s">
        <v>947</v>
      </c>
      <c r="C455" s="108">
        <v>47</v>
      </c>
    </row>
    <row r="456" customHeight="1" spans="1:3">
      <c r="A456" s="472">
        <v>2060102</v>
      </c>
      <c r="B456" s="472" t="s">
        <v>948</v>
      </c>
      <c r="C456" s="108">
        <v>0</v>
      </c>
    </row>
    <row r="457" customHeight="1" spans="1:3">
      <c r="A457" s="472">
        <v>2060103</v>
      </c>
      <c r="B457" s="472" t="s">
        <v>949</v>
      </c>
      <c r="C457" s="108">
        <v>0</v>
      </c>
    </row>
    <row r="458" customHeight="1" spans="1:3">
      <c r="A458" s="472">
        <v>2060199</v>
      </c>
      <c r="B458" s="472" t="s">
        <v>1239</v>
      </c>
      <c r="C458" s="108">
        <v>57</v>
      </c>
    </row>
    <row r="459" customHeight="1" spans="1:3">
      <c r="A459" s="472">
        <v>20602</v>
      </c>
      <c r="B459" s="473" t="s">
        <v>1240</v>
      </c>
      <c r="C459" s="108">
        <f>SUM(C460:C467)</f>
        <v>0</v>
      </c>
    </row>
    <row r="460" customHeight="1" spans="1:3">
      <c r="A460" s="472">
        <v>2060201</v>
      </c>
      <c r="B460" s="472" t="s">
        <v>1241</v>
      </c>
      <c r="C460" s="108">
        <v>0</v>
      </c>
    </row>
    <row r="461" customHeight="1" spans="1:3">
      <c r="A461" s="472">
        <v>2060202</v>
      </c>
      <c r="B461" s="472" t="s">
        <v>1242</v>
      </c>
      <c r="C461" s="108">
        <v>0</v>
      </c>
    </row>
    <row r="462" customHeight="1" spans="1:3">
      <c r="A462" s="472">
        <v>2060203</v>
      </c>
      <c r="B462" s="472" t="s">
        <v>1243</v>
      </c>
      <c r="C462" s="108">
        <v>0</v>
      </c>
    </row>
    <row r="463" customHeight="1" spans="1:3">
      <c r="A463" s="472">
        <v>2060204</v>
      </c>
      <c r="B463" s="472" t="s">
        <v>1244</v>
      </c>
      <c r="C463" s="108">
        <v>0</v>
      </c>
    </row>
    <row r="464" customHeight="1" spans="1:3">
      <c r="A464" s="472">
        <v>2060205</v>
      </c>
      <c r="B464" s="472" t="s">
        <v>1245</v>
      </c>
      <c r="C464" s="108">
        <v>0</v>
      </c>
    </row>
    <row r="465" customHeight="1" spans="1:3">
      <c r="A465" s="472">
        <v>2060206</v>
      </c>
      <c r="B465" s="472" t="s">
        <v>1246</v>
      </c>
      <c r="C465" s="108">
        <v>0</v>
      </c>
    </row>
    <row r="466" customHeight="1" spans="1:3">
      <c r="A466" s="472">
        <v>2060207</v>
      </c>
      <c r="B466" s="472" t="s">
        <v>1247</v>
      </c>
      <c r="C466" s="108">
        <v>0</v>
      </c>
    </row>
    <row r="467" customHeight="1" spans="1:3">
      <c r="A467" s="472">
        <v>2060299</v>
      </c>
      <c r="B467" s="472" t="s">
        <v>1248</v>
      </c>
      <c r="C467" s="108">
        <v>0</v>
      </c>
    </row>
    <row r="468" customHeight="1" spans="1:3">
      <c r="A468" s="472">
        <v>20603</v>
      </c>
      <c r="B468" s="473" t="s">
        <v>1249</v>
      </c>
      <c r="C468" s="108">
        <f>SUM(C469:C473)</f>
        <v>0</v>
      </c>
    </row>
    <row r="469" customHeight="1" spans="1:3">
      <c r="A469" s="472">
        <v>2060301</v>
      </c>
      <c r="B469" s="472" t="s">
        <v>1241</v>
      </c>
      <c r="C469" s="108">
        <v>0</v>
      </c>
    </row>
    <row r="470" customHeight="1" spans="1:3">
      <c r="A470" s="472">
        <v>2060302</v>
      </c>
      <c r="B470" s="472" t="s">
        <v>1250</v>
      </c>
      <c r="C470" s="108">
        <v>0</v>
      </c>
    </row>
    <row r="471" customHeight="1" spans="1:3">
      <c r="A471" s="472">
        <v>2060303</v>
      </c>
      <c r="B471" s="472" t="s">
        <v>1251</v>
      </c>
      <c r="C471" s="108">
        <v>0</v>
      </c>
    </row>
    <row r="472" customHeight="1" spans="1:3">
      <c r="A472" s="472">
        <v>2060304</v>
      </c>
      <c r="B472" s="472" t="s">
        <v>1252</v>
      </c>
      <c r="C472" s="108">
        <v>0</v>
      </c>
    </row>
    <row r="473" customHeight="1" spans="1:3">
      <c r="A473" s="472">
        <v>2060399</v>
      </c>
      <c r="B473" s="472" t="s">
        <v>1253</v>
      </c>
      <c r="C473" s="108">
        <v>0</v>
      </c>
    </row>
    <row r="474" customHeight="1" spans="1:3">
      <c r="A474" s="472">
        <v>20604</v>
      </c>
      <c r="B474" s="473" t="s">
        <v>1254</v>
      </c>
      <c r="C474" s="108">
        <f>SUM(C475:C479)</f>
        <v>0</v>
      </c>
    </row>
    <row r="475" customHeight="1" spans="1:3">
      <c r="A475" s="472">
        <v>2060401</v>
      </c>
      <c r="B475" s="472" t="s">
        <v>1241</v>
      </c>
      <c r="C475" s="108">
        <v>0</v>
      </c>
    </row>
    <row r="476" customHeight="1" spans="1:3">
      <c r="A476" s="472">
        <v>2060402</v>
      </c>
      <c r="B476" s="472" t="s">
        <v>1255</v>
      </c>
      <c r="C476" s="108">
        <v>0</v>
      </c>
    </row>
    <row r="477" customHeight="1" spans="1:3">
      <c r="A477" s="472">
        <v>2060403</v>
      </c>
      <c r="B477" s="472" t="s">
        <v>1256</v>
      </c>
      <c r="C477" s="108">
        <v>0</v>
      </c>
    </row>
    <row r="478" customHeight="1" spans="1:3">
      <c r="A478" s="472">
        <v>2060404</v>
      </c>
      <c r="B478" s="472" t="s">
        <v>1257</v>
      </c>
      <c r="C478" s="108">
        <v>0</v>
      </c>
    </row>
    <row r="479" customHeight="1" spans="1:3">
      <c r="A479" s="472">
        <v>2060499</v>
      </c>
      <c r="B479" s="472" t="s">
        <v>1258</v>
      </c>
      <c r="C479" s="108">
        <v>0</v>
      </c>
    </row>
    <row r="480" customHeight="1" spans="1:3">
      <c r="A480" s="472">
        <v>20605</v>
      </c>
      <c r="B480" s="473" t="s">
        <v>1259</v>
      </c>
      <c r="C480" s="108">
        <f>SUM(C481:C484)</f>
        <v>0</v>
      </c>
    </row>
    <row r="481" customHeight="1" spans="1:3">
      <c r="A481" s="472">
        <v>2060501</v>
      </c>
      <c r="B481" s="472" t="s">
        <v>1241</v>
      </c>
      <c r="C481" s="108">
        <v>0</v>
      </c>
    </row>
    <row r="482" customHeight="1" spans="1:3">
      <c r="A482" s="472">
        <v>2060502</v>
      </c>
      <c r="B482" s="472" t="s">
        <v>1260</v>
      </c>
      <c r="C482" s="108">
        <v>0</v>
      </c>
    </row>
    <row r="483" customHeight="1" spans="1:3">
      <c r="A483" s="472">
        <v>2060503</v>
      </c>
      <c r="B483" s="472" t="s">
        <v>1261</v>
      </c>
      <c r="C483" s="108">
        <v>0</v>
      </c>
    </row>
    <row r="484" customHeight="1" spans="1:3">
      <c r="A484" s="472">
        <v>2060599</v>
      </c>
      <c r="B484" s="472" t="s">
        <v>1262</v>
      </c>
      <c r="C484" s="108">
        <v>0</v>
      </c>
    </row>
    <row r="485" customHeight="1" spans="1:3">
      <c r="A485" s="472">
        <v>20606</v>
      </c>
      <c r="B485" s="473" t="s">
        <v>1263</v>
      </c>
      <c r="C485" s="108">
        <f>SUM(C486:C489)</f>
        <v>0</v>
      </c>
    </row>
    <row r="486" customHeight="1" spans="1:3">
      <c r="A486" s="472">
        <v>2060601</v>
      </c>
      <c r="B486" s="472" t="s">
        <v>1264</v>
      </c>
      <c r="C486" s="108">
        <v>0</v>
      </c>
    </row>
    <row r="487" customHeight="1" spans="1:3">
      <c r="A487" s="472">
        <v>2060602</v>
      </c>
      <c r="B487" s="472" t="s">
        <v>1265</v>
      </c>
      <c r="C487" s="108">
        <v>0</v>
      </c>
    </row>
    <row r="488" customHeight="1" spans="1:3">
      <c r="A488" s="472">
        <v>2060603</v>
      </c>
      <c r="B488" s="472" t="s">
        <v>1266</v>
      </c>
      <c r="C488" s="108">
        <v>0</v>
      </c>
    </row>
    <row r="489" customHeight="1" spans="1:3">
      <c r="A489" s="472">
        <v>2060699</v>
      </c>
      <c r="B489" s="472" t="s">
        <v>1267</v>
      </c>
      <c r="C489" s="108">
        <v>0</v>
      </c>
    </row>
    <row r="490" customHeight="1" spans="1:3">
      <c r="A490" s="472">
        <v>20607</v>
      </c>
      <c r="B490" s="473" t="s">
        <v>1268</v>
      </c>
      <c r="C490" s="108">
        <f>SUM(C491:C496)</f>
        <v>18</v>
      </c>
    </row>
    <row r="491" customHeight="1" spans="1:3">
      <c r="A491" s="472">
        <v>2060701</v>
      </c>
      <c r="B491" s="472" t="s">
        <v>1241</v>
      </c>
      <c r="C491" s="108">
        <v>0</v>
      </c>
    </row>
    <row r="492" customHeight="1" spans="1:3">
      <c r="A492" s="472">
        <v>2060702</v>
      </c>
      <c r="B492" s="472" t="s">
        <v>1269</v>
      </c>
      <c r="C492" s="108">
        <v>3</v>
      </c>
    </row>
    <row r="493" customHeight="1" spans="1:3">
      <c r="A493" s="472">
        <v>2060703</v>
      </c>
      <c r="B493" s="472" t="s">
        <v>1270</v>
      </c>
      <c r="C493" s="108">
        <v>15</v>
      </c>
    </row>
    <row r="494" customHeight="1" spans="1:3">
      <c r="A494" s="472">
        <v>2060704</v>
      </c>
      <c r="B494" s="472" t="s">
        <v>1271</v>
      </c>
      <c r="C494" s="108">
        <v>0</v>
      </c>
    </row>
    <row r="495" customHeight="1" spans="1:3">
      <c r="A495" s="472">
        <v>2060705</v>
      </c>
      <c r="B495" s="472" t="s">
        <v>1272</v>
      </c>
      <c r="C495" s="108">
        <v>0</v>
      </c>
    </row>
    <row r="496" customHeight="1" spans="1:3">
      <c r="A496" s="472">
        <v>2060799</v>
      </c>
      <c r="B496" s="472" t="s">
        <v>1273</v>
      </c>
      <c r="C496" s="108">
        <v>0</v>
      </c>
    </row>
    <row r="497" customHeight="1" spans="1:3">
      <c r="A497" s="472">
        <v>20608</v>
      </c>
      <c r="B497" s="473" t="s">
        <v>1274</v>
      </c>
      <c r="C497" s="108">
        <f>SUM(C498:C500)</f>
        <v>0</v>
      </c>
    </row>
    <row r="498" customHeight="1" spans="1:3">
      <c r="A498" s="472">
        <v>2060801</v>
      </c>
      <c r="B498" s="472" t="s">
        <v>1275</v>
      </c>
      <c r="C498" s="108">
        <v>0</v>
      </c>
    </row>
    <row r="499" customHeight="1" spans="1:3">
      <c r="A499" s="472">
        <v>2060802</v>
      </c>
      <c r="B499" s="472" t="s">
        <v>1276</v>
      </c>
      <c r="C499" s="108">
        <v>0</v>
      </c>
    </row>
    <row r="500" customHeight="1" spans="1:3">
      <c r="A500" s="472">
        <v>2060899</v>
      </c>
      <c r="B500" s="472" t="s">
        <v>1277</v>
      </c>
      <c r="C500" s="108">
        <v>0</v>
      </c>
    </row>
    <row r="501" customHeight="1" spans="1:3">
      <c r="A501" s="472">
        <v>20609</v>
      </c>
      <c r="B501" s="473" t="s">
        <v>1278</v>
      </c>
      <c r="C501" s="108">
        <f>C502+C503</f>
        <v>0</v>
      </c>
    </row>
    <row r="502" customHeight="1" spans="1:3">
      <c r="A502" s="472">
        <v>2060901</v>
      </c>
      <c r="B502" s="472" t="s">
        <v>1279</v>
      </c>
      <c r="C502" s="108">
        <v>0</v>
      </c>
    </row>
    <row r="503" customHeight="1" spans="1:3">
      <c r="A503" s="472">
        <v>2060902</v>
      </c>
      <c r="B503" s="472" t="s">
        <v>1280</v>
      </c>
      <c r="C503" s="108">
        <v>0</v>
      </c>
    </row>
    <row r="504" customHeight="1" spans="1:3">
      <c r="A504" s="472">
        <v>20699</v>
      </c>
      <c r="B504" s="473" t="s">
        <v>1281</v>
      </c>
      <c r="C504" s="108">
        <f>SUM(C505:C508)</f>
        <v>30</v>
      </c>
    </row>
    <row r="505" customHeight="1" spans="1:3">
      <c r="A505" s="472">
        <v>2069901</v>
      </c>
      <c r="B505" s="472" t="s">
        <v>1282</v>
      </c>
      <c r="C505" s="108">
        <v>0</v>
      </c>
    </row>
    <row r="506" customHeight="1" spans="1:3">
      <c r="A506" s="472">
        <v>2069902</v>
      </c>
      <c r="B506" s="472" t="s">
        <v>1283</v>
      </c>
      <c r="C506" s="108">
        <v>0</v>
      </c>
    </row>
    <row r="507" customHeight="1" spans="1:3">
      <c r="A507" s="472">
        <v>2069903</v>
      </c>
      <c r="B507" s="472" t="s">
        <v>1284</v>
      </c>
      <c r="C507" s="108">
        <v>0</v>
      </c>
    </row>
    <row r="508" customHeight="1" spans="1:3">
      <c r="A508" s="472">
        <v>2069999</v>
      </c>
      <c r="B508" s="472" t="s">
        <v>1285</v>
      </c>
      <c r="C508" s="108">
        <v>30</v>
      </c>
    </row>
    <row r="509" customHeight="1" spans="1:3">
      <c r="A509" s="472">
        <v>207</v>
      </c>
      <c r="B509" s="473" t="s">
        <v>1286</v>
      </c>
      <c r="C509" s="108">
        <f>SUM(C510,C526,C534,C545,C554,C561)</f>
        <v>7239</v>
      </c>
    </row>
    <row r="510" customHeight="1" spans="1:3">
      <c r="A510" s="472">
        <v>20701</v>
      </c>
      <c r="B510" s="473" t="s">
        <v>1287</v>
      </c>
      <c r="C510" s="108">
        <f>SUM(C511:C525)</f>
        <v>3206</v>
      </c>
    </row>
    <row r="511" customHeight="1" spans="1:3">
      <c r="A511" s="472">
        <v>2070101</v>
      </c>
      <c r="B511" s="472" t="s">
        <v>947</v>
      </c>
      <c r="C511" s="108">
        <v>307</v>
      </c>
    </row>
    <row r="512" customHeight="1" spans="1:3">
      <c r="A512" s="472">
        <v>2070102</v>
      </c>
      <c r="B512" s="472" t="s">
        <v>948</v>
      </c>
      <c r="C512" s="108">
        <v>0</v>
      </c>
    </row>
    <row r="513" customHeight="1" spans="1:3">
      <c r="A513" s="472">
        <v>2070103</v>
      </c>
      <c r="B513" s="472" t="s">
        <v>949</v>
      </c>
      <c r="C513" s="108">
        <v>0</v>
      </c>
    </row>
    <row r="514" customHeight="1" spans="1:3">
      <c r="A514" s="472">
        <v>2070104</v>
      </c>
      <c r="B514" s="472" t="s">
        <v>1288</v>
      </c>
      <c r="C514" s="108">
        <v>134</v>
      </c>
    </row>
    <row r="515" customHeight="1" spans="1:3">
      <c r="A515" s="472">
        <v>2070105</v>
      </c>
      <c r="B515" s="472" t="s">
        <v>1289</v>
      </c>
      <c r="C515" s="108">
        <v>0</v>
      </c>
    </row>
    <row r="516" customHeight="1" spans="1:3">
      <c r="A516" s="472">
        <v>2070106</v>
      </c>
      <c r="B516" s="472" t="s">
        <v>1290</v>
      </c>
      <c r="C516" s="108">
        <v>0</v>
      </c>
    </row>
    <row r="517" customHeight="1" spans="1:3">
      <c r="A517" s="472">
        <v>2070107</v>
      </c>
      <c r="B517" s="472" t="s">
        <v>1291</v>
      </c>
      <c r="C517" s="108">
        <v>95</v>
      </c>
    </row>
    <row r="518" customHeight="1" spans="1:3">
      <c r="A518" s="472">
        <v>2070108</v>
      </c>
      <c r="B518" s="472" t="s">
        <v>1292</v>
      </c>
      <c r="C518" s="108">
        <v>91</v>
      </c>
    </row>
    <row r="519" customHeight="1" spans="1:3">
      <c r="A519" s="472">
        <v>2070109</v>
      </c>
      <c r="B519" s="472" t="s">
        <v>1293</v>
      </c>
      <c r="C519" s="108">
        <v>590</v>
      </c>
    </row>
    <row r="520" customHeight="1" spans="1:3">
      <c r="A520" s="472">
        <v>2070110</v>
      </c>
      <c r="B520" s="472" t="s">
        <v>1294</v>
      </c>
      <c r="C520" s="108">
        <v>25</v>
      </c>
    </row>
    <row r="521" customHeight="1" spans="1:3">
      <c r="A521" s="472">
        <v>2070111</v>
      </c>
      <c r="B521" s="472" t="s">
        <v>1295</v>
      </c>
      <c r="C521" s="108">
        <v>10</v>
      </c>
    </row>
    <row r="522" customHeight="1" spans="1:3">
      <c r="A522" s="472">
        <v>2070112</v>
      </c>
      <c r="B522" s="472" t="s">
        <v>1296</v>
      </c>
      <c r="C522" s="108">
        <v>16</v>
      </c>
    </row>
    <row r="523" customHeight="1" spans="1:3">
      <c r="A523" s="472">
        <v>2070113</v>
      </c>
      <c r="B523" s="472" t="s">
        <v>1297</v>
      </c>
      <c r="C523" s="108">
        <v>813</v>
      </c>
    </row>
    <row r="524" customHeight="1" spans="1:3">
      <c r="A524" s="472">
        <v>2070114</v>
      </c>
      <c r="B524" s="472" t="s">
        <v>1298</v>
      </c>
      <c r="C524" s="108">
        <v>81</v>
      </c>
    </row>
    <row r="525" customHeight="1" spans="1:3">
      <c r="A525" s="472">
        <v>2070199</v>
      </c>
      <c r="B525" s="472" t="s">
        <v>1299</v>
      </c>
      <c r="C525" s="108">
        <v>1044</v>
      </c>
    </row>
    <row r="526" customHeight="1" spans="1:3">
      <c r="A526" s="472">
        <v>20702</v>
      </c>
      <c r="B526" s="473" t="s">
        <v>1300</v>
      </c>
      <c r="C526" s="108">
        <f>SUM(C527:C533)</f>
        <v>380</v>
      </c>
    </row>
    <row r="527" customHeight="1" spans="1:3">
      <c r="A527" s="472">
        <v>2070201</v>
      </c>
      <c r="B527" s="472" t="s">
        <v>947</v>
      </c>
      <c r="C527" s="108">
        <v>0</v>
      </c>
    </row>
    <row r="528" customHeight="1" spans="1:3">
      <c r="A528" s="472">
        <v>2070202</v>
      </c>
      <c r="B528" s="472" t="s">
        <v>948</v>
      </c>
      <c r="C528" s="108">
        <v>0</v>
      </c>
    </row>
    <row r="529" customHeight="1" spans="1:3">
      <c r="A529" s="472">
        <v>2070203</v>
      </c>
      <c r="B529" s="472" t="s">
        <v>949</v>
      </c>
      <c r="C529" s="108">
        <v>0</v>
      </c>
    </row>
    <row r="530" customHeight="1" spans="1:3">
      <c r="A530" s="472">
        <v>2070204</v>
      </c>
      <c r="B530" s="472" t="s">
        <v>1301</v>
      </c>
      <c r="C530" s="108">
        <v>162</v>
      </c>
    </row>
    <row r="531" customHeight="1" spans="1:3">
      <c r="A531" s="472">
        <v>2070205</v>
      </c>
      <c r="B531" s="472" t="s">
        <v>1302</v>
      </c>
      <c r="C531" s="108">
        <v>209</v>
      </c>
    </row>
    <row r="532" customHeight="1" spans="1:3">
      <c r="A532" s="472">
        <v>2070206</v>
      </c>
      <c r="B532" s="472" t="s">
        <v>1303</v>
      </c>
      <c r="C532" s="108">
        <v>0</v>
      </c>
    </row>
    <row r="533" customHeight="1" spans="1:3">
      <c r="A533" s="472">
        <v>2070299</v>
      </c>
      <c r="B533" s="472" t="s">
        <v>1304</v>
      </c>
      <c r="C533" s="108">
        <v>9</v>
      </c>
    </row>
    <row r="534" customHeight="1" spans="1:3">
      <c r="A534" s="472">
        <v>20703</v>
      </c>
      <c r="B534" s="473" t="s">
        <v>1305</v>
      </c>
      <c r="C534" s="108">
        <f>SUM(C535:C544)</f>
        <v>202</v>
      </c>
    </row>
    <row r="535" customHeight="1" spans="1:3">
      <c r="A535" s="472">
        <v>2070301</v>
      </c>
      <c r="B535" s="472" t="s">
        <v>947</v>
      </c>
      <c r="C535" s="108">
        <v>0</v>
      </c>
    </row>
    <row r="536" customHeight="1" spans="1:3">
      <c r="A536" s="472">
        <v>2070302</v>
      </c>
      <c r="B536" s="472" t="s">
        <v>948</v>
      </c>
      <c r="C536" s="108">
        <v>0</v>
      </c>
    </row>
    <row r="537" customHeight="1" spans="1:3">
      <c r="A537" s="472">
        <v>2070303</v>
      </c>
      <c r="B537" s="472" t="s">
        <v>949</v>
      </c>
      <c r="C537" s="108">
        <v>0</v>
      </c>
    </row>
    <row r="538" customHeight="1" spans="1:3">
      <c r="A538" s="472">
        <v>2070304</v>
      </c>
      <c r="B538" s="472" t="s">
        <v>1306</v>
      </c>
      <c r="C538" s="108">
        <v>0</v>
      </c>
    </row>
    <row r="539" customHeight="1" spans="1:3">
      <c r="A539" s="472">
        <v>2070305</v>
      </c>
      <c r="B539" s="472" t="s">
        <v>1307</v>
      </c>
      <c r="C539" s="108">
        <v>131</v>
      </c>
    </row>
    <row r="540" customHeight="1" spans="1:3">
      <c r="A540" s="472">
        <v>2070306</v>
      </c>
      <c r="B540" s="472" t="s">
        <v>1308</v>
      </c>
      <c r="C540" s="108">
        <v>30</v>
      </c>
    </row>
    <row r="541" customHeight="1" spans="1:3">
      <c r="A541" s="472">
        <v>2070307</v>
      </c>
      <c r="B541" s="472" t="s">
        <v>1309</v>
      </c>
      <c r="C541" s="108">
        <v>19</v>
      </c>
    </row>
    <row r="542" customHeight="1" spans="1:3">
      <c r="A542" s="472">
        <v>2070308</v>
      </c>
      <c r="B542" s="472" t="s">
        <v>1310</v>
      </c>
      <c r="C542" s="108">
        <v>13</v>
      </c>
    </row>
    <row r="543" customHeight="1" spans="1:3">
      <c r="A543" s="472">
        <v>2070309</v>
      </c>
      <c r="B543" s="472" t="s">
        <v>1311</v>
      </c>
      <c r="C543" s="108">
        <v>0</v>
      </c>
    </row>
    <row r="544" customHeight="1" spans="1:3">
      <c r="A544" s="472">
        <v>2070399</v>
      </c>
      <c r="B544" s="472" t="s">
        <v>1312</v>
      </c>
      <c r="C544" s="108">
        <v>9</v>
      </c>
    </row>
    <row r="545" customHeight="1" spans="1:3">
      <c r="A545" s="472">
        <v>20706</v>
      </c>
      <c r="B545" s="197" t="s">
        <v>1313</v>
      </c>
      <c r="C545" s="108">
        <f>SUM(C546:C553)</f>
        <v>352</v>
      </c>
    </row>
    <row r="546" customHeight="1" spans="1:3">
      <c r="A546" s="472">
        <v>2070601</v>
      </c>
      <c r="B546" s="195" t="s">
        <v>947</v>
      </c>
      <c r="C546" s="108">
        <v>38</v>
      </c>
    </row>
    <row r="547" customHeight="1" spans="1:3">
      <c r="A547" s="472">
        <v>2070602</v>
      </c>
      <c r="B547" s="195" t="s">
        <v>948</v>
      </c>
      <c r="C547" s="108">
        <v>0</v>
      </c>
    </row>
    <row r="548" customHeight="1" spans="1:3">
      <c r="A548" s="472">
        <v>2070603</v>
      </c>
      <c r="B548" s="195" t="s">
        <v>949</v>
      </c>
      <c r="C548" s="108">
        <v>0</v>
      </c>
    </row>
    <row r="549" customHeight="1" spans="1:3">
      <c r="A549" s="472">
        <v>2070604</v>
      </c>
      <c r="B549" s="195" t="s">
        <v>1314</v>
      </c>
      <c r="C549" s="108">
        <v>186</v>
      </c>
    </row>
    <row r="550" customHeight="1" spans="1:3">
      <c r="A550" s="472">
        <v>2070605</v>
      </c>
      <c r="B550" s="195" t="s">
        <v>1315</v>
      </c>
      <c r="C550" s="108">
        <v>105</v>
      </c>
    </row>
    <row r="551" customHeight="1" spans="1:3">
      <c r="A551" s="472">
        <v>2070606</v>
      </c>
      <c r="B551" s="195" t="s">
        <v>1316</v>
      </c>
      <c r="C551" s="108">
        <v>0</v>
      </c>
    </row>
    <row r="552" customHeight="1" spans="1:3">
      <c r="A552" s="472">
        <v>2070607</v>
      </c>
      <c r="B552" s="195" t="s">
        <v>1317</v>
      </c>
      <c r="C552" s="108">
        <v>0</v>
      </c>
    </row>
    <row r="553" customHeight="1" spans="1:3">
      <c r="A553" s="472">
        <v>2070699</v>
      </c>
      <c r="B553" s="195" t="s">
        <v>1318</v>
      </c>
      <c r="C553" s="108">
        <v>23</v>
      </c>
    </row>
    <row r="554" customHeight="1" spans="1:3">
      <c r="A554" s="472">
        <v>20708</v>
      </c>
      <c r="B554" s="197" t="s">
        <v>1319</v>
      </c>
      <c r="C554" s="108">
        <f>SUM(C555:C560)</f>
        <v>337</v>
      </c>
    </row>
    <row r="555" customHeight="1" spans="1:3">
      <c r="A555" s="472">
        <v>2070801</v>
      </c>
      <c r="B555" s="195" t="s">
        <v>947</v>
      </c>
      <c r="C555" s="108">
        <v>147</v>
      </c>
    </row>
    <row r="556" customHeight="1" spans="1:3">
      <c r="A556" s="472">
        <v>2070802</v>
      </c>
      <c r="B556" s="195" t="s">
        <v>948</v>
      </c>
      <c r="C556" s="108">
        <v>0</v>
      </c>
    </row>
    <row r="557" customHeight="1" spans="1:3">
      <c r="A557" s="472">
        <v>2070803</v>
      </c>
      <c r="B557" s="195" t="s">
        <v>949</v>
      </c>
      <c r="C557" s="108">
        <v>0</v>
      </c>
    </row>
    <row r="558" customHeight="1" spans="1:3">
      <c r="A558" s="472">
        <v>2070804</v>
      </c>
      <c r="B558" s="195" t="s">
        <v>1320</v>
      </c>
      <c r="C558" s="108">
        <v>0</v>
      </c>
    </row>
    <row r="559" customHeight="1" spans="1:3">
      <c r="A559" s="472">
        <v>2070805</v>
      </c>
      <c r="B559" s="195" t="s">
        <v>1321</v>
      </c>
      <c r="C559" s="108">
        <v>118</v>
      </c>
    </row>
    <row r="560" customHeight="1" spans="1:3">
      <c r="A560" s="472">
        <v>2070899</v>
      </c>
      <c r="B560" s="195" t="s">
        <v>1322</v>
      </c>
      <c r="C560" s="108">
        <v>72</v>
      </c>
    </row>
    <row r="561" customHeight="1" spans="1:3">
      <c r="A561" s="472">
        <v>20799</v>
      </c>
      <c r="B561" s="473" t="s">
        <v>1323</v>
      </c>
      <c r="C561" s="108">
        <f>SUM(C562:C564)</f>
        <v>2762</v>
      </c>
    </row>
    <row r="562" customHeight="1" spans="1:3">
      <c r="A562" s="472">
        <v>2079902</v>
      </c>
      <c r="B562" s="472" t="s">
        <v>1324</v>
      </c>
      <c r="C562" s="108">
        <v>48</v>
      </c>
    </row>
    <row r="563" customHeight="1" spans="1:3">
      <c r="A563" s="472">
        <v>2079903</v>
      </c>
      <c r="B563" s="472" t="s">
        <v>1325</v>
      </c>
      <c r="C563" s="108">
        <v>0</v>
      </c>
    </row>
    <row r="564" customHeight="1" spans="1:3">
      <c r="A564" s="472">
        <v>2079999</v>
      </c>
      <c r="B564" s="472" t="s">
        <v>1326</v>
      </c>
      <c r="C564" s="108">
        <v>2714</v>
      </c>
    </row>
    <row r="565" customHeight="1" spans="1:3">
      <c r="A565" s="472">
        <v>208</v>
      </c>
      <c r="B565" s="473" t="s">
        <v>1327</v>
      </c>
      <c r="C565" s="108">
        <f>SUM(C566,C580,C588,C590,C599,C603,C613,C621,C628,C635,C644,C649,C652,C655,C658,C661,C664,C668,C673,C681)</f>
        <v>59737</v>
      </c>
    </row>
    <row r="566" customHeight="1" spans="1:3">
      <c r="A566" s="472">
        <v>20801</v>
      </c>
      <c r="B566" s="473" t="s">
        <v>1328</v>
      </c>
      <c r="C566" s="108">
        <f>SUM(C567:C579)</f>
        <v>12322</v>
      </c>
    </row>
    <row r="567" customHeight="1" spans="1:3">
      <c r="A567" s="472">
        <v>2080101</v>
      </c>
      <c r="B567" s="472" t="s">
        <v>947</v>
      </c>
      <c r="C567" s="108">
        <v>202</v>
      </c>
    </row>
    <row r="568" customHeight="1" spans="1:3">
      <c r="A568" s="472">
        <v>2080102</v>
      </c>
      <c r="B568" s="472" t="s">
        <v>948</v>
      </c>
      <c r="C568" s="108">
        <v>3</v>
      </c>
    </row>
    <row r="569" customHeight="1" spans="1:3">
      <c r="A569" s="472">
        <v>2080103</v>
      </c>
      <c r="B569" s="472" t="s">
        <v>949</v>
      </c>
      <c r="C569" s="108">
        <v>0</v>
      </c>
    </row>
    <row r="570" customHeight="1" spans="1:3">
      <c r="A570" s="472">
        <v>2080104</v>
      </c>
      <c r="B570" s="472" t="s">
        <v>1329</v>
      </c>
      <c r="C570" s="108">
        <v>0</v>
      </c>
    </row>
    <row r="571" customHeight="1" spans="1:3">
      <c r="A571" s="472">
        <v>2080105</v>
      </c>
      <c r="B571" s="472" t="s">
        <v>1330</v>
      </c>
      <c r="C571" s="108">
        <v>119</v>
      </c>
    </row>
    <row r="572" customHeight="1" spans="1:3">
      <c r="A572" s="472">
        <v>2080106</v>
      </c>
      <c r="B572" s="472" t="s">
        <v>1331</v>
      </c>
      <c r="C572" s="108">
        <v>879</v>
      </c>
    </row>
    <row r="573" customHeight="1" spans="1:3">
      <c r="A573" s="472">
        <v>2080107</v>
      </c>
      <c r="B573" s="472" t="s">
        <v>1332</v>
      </c>
      <c r="C573" s="108">
        <v>0</v>
      </c>
    </row>
    <row r="574" customHeight="1" spans="1:3">
      <c r="A574" s="472">
        <v>2080108</v>
      </c>
      <c r="B574" s="472" t="s">
        <v>988</v>
      </c>
      <c r="C574" s="108">
        <v>0</v>
      </c>
    </row>
    <row r="575" customHeight="1" spans="1:3">
      <c r="A575" s="472">
        <v>2080109</v>
      </c>
      <c r="B575" s="472" t="s">
        <v>1333</v>
      </c>
      <c r="C575" s="108">
        <v>11032</v>
      </c>
    </row>
    <row r="576" customHeight="1" spans="1:3">
      <c r="A576" s="472">
        <v>2080110</v>
      </c>
      <c r="B576" s="472" t="s">
        <v>1334</v>
      </c>
      <c r="C576" s="108">
        <v>0</v>
      </c>
    </row>
    <row r="577" customHeight="1" spans="1:3">
      <c r="A577" s="472">
        <v>2080111</v>
      </c>
      <c r="B577" s="472" t="s">
        <v>1335</v>
      </c>
      <c r="C577" s="108">
        <v>0</v>
      </c>
    </row>
    <row r="578" customHeight="1" spans="1:3">
      <c r="A578" s="472">
        <v>2080112</v>
      </c>
      <c r="B578" s="472" t="s">
        <v>1336</v>
      </c>
      <c r="C578" s="108">
        <v>30</v>
      </c>
    </row>
    <row r="579" customHeight="1" spans="1:3">
      <c r="A579" s="472">
        <v>2080199</v>
      </c>
      <c r="B579" s="472" t="s">
        <v>1337</v>
      </c>
      <c r="C579" s="108">
        <v>57</v>
      </c>
    </row>
    <row r="580" customHeight="1" spans="1:3">
      <c r="A580" s="472">
        <v>20802</v>
      </c>
      <c r="B580" s="473" t="s">
        <v>1338</v>
      </c>
      <c r="C580" s="108">
        <f>SUM(C581:C587)</f>
        <v>777</v>
      </c>
    </row>
    <row r="581" customHeight="1" spans="1:3">
      <c r="A581" s="472">
        <v>2080201</v>
      </c>
      <c r="B581" s="472" t="s">
        <v>947</v>
      </c>
      <c r="C581" s="108">
        <v>259</v>
      </c>
    </row>
    <row r="582" customHeight="1" spans="1:3">
      <c r="A582" s="472">
        <v>2080202</v>
      </c>
      <c r="B582" s="472" t="s">
        <v>948</v>
      </c>
      <c r="C582" s="108">
        <v>0</v>
      </c>
    </row>
    <row r="583" customHeight="1" spans="1:3">
      <c r="A583" s="472">
        <v>2080203</v>
      </c>
      <c r="B583" s="472" t="s">
        <v>949</v>
      </c>
      <c r="C583" s="108">
        <v>0</v>
      </c>
    </row>
    <row r="584" customHeight="1" spans="1:3">
      <c r="A584" s="472">
        <v>2080206</v>
      </c>
      <c r="B584" s="472" t="s">
        <v>1339</v>
      </c>
      <c r="C584" s="108">
        <v>1</v>
      </c>
    </row>
    <row r="585" customHeight="1" spans="1:3">
      <c r="A585" s="472">
        <v>2080207</v>
      </c>
      <c r="B585" s="472" t="s">
        <v>1340</v>
      </c>
      <c r="C585" s="108">
        <v>13</v>
      </c>
    </row>
    <row r="586" customHeight="1" spans="1:3">
      <c r="A586" s="472">
        <v>2080208</v>
      </c>
      <c r="B586" s="472" t="s">
        <v>1341</v>
      </c>
      <c r="C586" s="108">
        <v>1</v>
      </c>
    </row>
    <row r="587" customHeight="1" spans="1:3">
      <c r="A587" s="472">
        <v>2080299</v>
      </c>
      <c r="B587" s="472" t="s">
        <v>1342</v>
      </c>
      <c r="C587" s="108">
        <v>503</v>
      </c>
    </row>
    <row r="588" customHeight="1" spans="1:3">
      <c r="A588" s="472">
        <v>20804</v>
      </c>
      <c r="B588" s="473" t="s">
        <v>1343</v>
      </c>
      <c r="C588" s="108">
        <f>C589</f>
        <v>0</v>
      </c>
    </row>
    <row r="589" customHeight="1" spans="1:3">
      <c r="A589" s="472">
        <v>2080402</v>
      </c>
      <c r="B589" s="472" t="s">
        <v>1344</v>
      </c>
      <c r="C589" s="108">
        <v>0</v>
      </c>
    </row>
    <row r="590" customHeight="1" spans="1:3">
      <c r="A590" s="472">
        <v>20805</v>
      </c>
      <c r="B590" s="473" t="s">
        <v>1345</v>
      </c>
      <c r="C590" s="108">
        <f>SUM(C591:C598)</f>
        <v>23497</v>
      </c>
    </row>
    <row r="591" customHeight="1" spans="1:3">
      <c r="A591" s="472">
        <v>2080501</v>
      </c>
      <c r="B591" s="472" t="s">
        <v>1346</v>
      </c>
      <c r="C591" s="108">
        <v>1806</v>
      </c>
    </row>
    <row r="592" customHeight="1" spans="1:3">
      <c r="A592" s="472">
        <v>2080502</v>
      </c>
      <c r="B592" s="472" t="s">
        <v>1347</v>
      </c>
      <c r="C592" s="108">
        <v>1169</v>
      </c>
    </row>
    <row r="593" customHeight="1" spans="1:3">
      <c r="A593" s="472">
        <v>2080503</v>
      </c>
      <c r="B593" s="472" t="s">
        <v>1348</v>
      </c>
      <c r="C593" s="108">
        <v>0</v>
      </c>
    </row>
    <row r="594" customHeight="1" spans="1:3">
      <c r="A594" s="472">
        <v>2080504</v>
      </c>
      <c r="B594" s="472" t="s">
        <v>1349</v>
      </c>
      <c r="C594" s="108">
        <v>0</v>
      </c>
    </row>
    <row r="595" customHeight="1" spans="1:3">
      <c r="A595" s="472">
        <v>2080505</v>
      </c>
      <c r="B595" s="472" t="s">
        <v>1350</v>
      </c>
      <c r="C595" s="108">
        <v>6941</v>
      </c>
    </row>
    <row r="596" customHeight="1" spans="1:3">
      <c r="A596" s="472">
        <v>2080506</v>
      </c>
      <c r="B596" s="472" t="s">
        <v>1351</v>
      </c>
      <c r="C596" s="108">
        <v>2128</v>
      </c>
    </row>
    <row r="597" customHeight="1" spans="1:3">
      <c r="A597" s="472">
        <v>2080507</v>
      </c>
      <c r="B597" s="472" t="s">
        <v>1352</v>
      </c>
      <c r="C597" s="108">
        <v>11453</v>
      </c>
    </row>
    <row r="598" customHeight="1" spans="1:3">
      <c r="A598" s="472">
        <v>2080599</v>
      </c>
      <c r="B598" s="472" t="s">
        <v>1353</v>
      </c>
      <c r="C598" s="108">
        <v>0</v>
      </c>
    </row>
    <row r="599" customHeight="1" spans="1:3">
      <c r="A599" s="472">
        <v>20806</v>
      </c>
      <c r="B599" s="473" t="s">
        <v>1354</v>
      </c>
      <c r="C599" s="108">
        <f>SUM(C600:C602)</f>
        <v>0</v>
      </c>
    </row>
    <row r="600" customHeight="1" spans="1:3">
      <c r="A600" s="472">
        <v>2080601</v>
      </c>
      <c r="B600" s="472" t="s">
        <v>1355</v>
      </c>
      <c r="C600" s="108">
        <v>0</v>
      </c>
    </row>
    <row r="601" customHeight="1" spans="1:3">
      <c r="A601" s="472">
        <v>2080602</v>
      </c>
      <c r="B601" s="472" t="s">
        <v>1356</v>
      </c>
      <c r="C601" s="108">
        <v>0</v>
      </c>
    </row>
    <row r="602" customHeight="1" spans="1:3">
      <c r="A602" s="472">
        <v>2080699</v>
      </c>
      <c r="B602" s="472" t="s">
        <v>1357</v>
      </c>
      <c r="C602" s="108">
        <v>0</v>
      </c>
    </row>
    <row r="603" customHeight="1" spans="1:3">
      <c r="A603" s="472">
        <v>20807</v>
      </c>
      <c r="B603" s="473" t="s">
        <v>1358</v>
      </c>
      <c r="C603" s="108">
        <f>SUM(C604:C612)</f>
        <v>2531</v>
      </c>
    </row>
    <row r="604" customHeight="1" spans="1:3">
      <c r="A604" s="472">
        <v>2080701</v>
      </c>
      <c r="B604" s="472" t="s">
        <v>1359</v>
      </c>
      <c r="C604" s="108">
        <v>173</v>
      </c>
    </row>
    <row r="605" customHeight="1" spans="1:3">
      <c r="A605" s="472">
        <v>2080702</v>
      </c>
      <c r="B605" s="472" t="s">
        <v>1360</v>
      </c>
      <c r="C605" s="108">
        <v>375</v>
      </c>
    </row>
    <row r="606" customHeight="1" spans="1:3">
      <c r="A606" s="472">
        <v>2080704</v>
      </c>
      <c r="B606" s="472" t="s">
        <v>1361</v>
      </c>
      <c r="C606" s="108">
        <v>128</v>
      </c>
    </row>
    <row r="607" customHeight="1" spans="1:3">
      <c r="A607" s="472">
        <v>2080705</v>
      </c>
      <c r="B607" s="472" t="s">
        <v>1362</v>
      </c>
      <c r="C607" s="108">
        <v>351</v>
      </c>
    </row>
    <row r="608" customHeight="1" spans="1:3">
      <c r="A608" s="472">
        <v>2080709</v>
      </c>
      <c r="B608" s="472" t="s">
        <v>1363</v>
      </c>
      <c r="C608" s="108">
        <v>9</v>
      </c>
    </row>
    <row r="609" customHeight="1" spans="1:3">
      <c r="A609" s="472">
        <v>2080711</v>
      </c>
      <c r="B609" s="472" t="s">
        <v>1364</v>
      </c>
      <c r="C609" s="108">
        <v>0</v>
      </c>
    </row>
    <row r="610" customHeight="1" spans="1:3">
      <c r="A610" s="472">
        <v>2080712</v>
      </c>
      <c r="B610" s="472" t="s">
        <v>1365</v>
      </c>
      <c r="C610" s="108">
        <v>0</v>
      </c>
    </row>
    <row r="611" customHeight="1" spans="1:3">
      <c r="A611" s="472">
        <v>2080713</v>
      </c>
      <c r="B611" s="472" t="s">
        <v>1366</v>
      </c>
      <c r="C611" s="108">
        <v>0</v>
      </c>
    </row>
    <row r="612" customHeight="1" spans="1:3">
      <c r="A612" s="472">
        <v>2080799</v>
      </c>
      <c r="B612" s="472" t="s">
        <v>1367</v>
      </c>
      <c r="C612" s="108">
        <v>1495</v>
      </c>
    </row>
    <row r="613" customHeight="1" spans="1:3">
      <c r="A613" s="472">
        <v>20808</v>
      </c>
      <c r="B613" s="473" t="s">
        <v>1368</v>
      </c>
      <c r="C613" s="108">
        <f>SUM(C614:C620)</f>
        <v>2231</v>
      </c>
    </row>
    <row r="614" customHeight="1" spans="1:3">
      <c r="A614" s="472">
        <v>2080801</v>
      </c>
      <c r="B614" s="472" t="s">
        <v>1369</v>
      </c>
      <c r="C614" s="108">
        <v>526</v>
      </c>
    </row>
    <row r="615" customHeight="1" spans="1:3">
      <c r="A615" s="472">
        <v>2080802</v>
      </c>
      <c r="B615" s="472" t="s">
        <v>1370</v>
      </c>
      <c r="C615" s="108">
        <v>36</v>
      </c>
    </row>
    <row r="616" customHeight="1" spans="1:3">
      <c r="A616" s="472">
        <v>2080803</v>
      </c>
      <c r="B616" s="472" t="s">
        <v>1371</v>
      </c>
      <c r="C616" s="108">
        <v>263</v>
      </c>
    </row>
    <row r="617" customHeight="1" spans="1:3">
      <c r="A617" s="472">
        <v>2080804</v>
      </c>
      <c r="B617" s="472" t="s">
        <v>1372</v>
      </c>
      <c r="C617" s="108">
        <v>0</v>
      </c>
    </row>
    <row r="618" customHeight="1" spans="1:3">
      <c r="A618" s="472">
        <v>2080805</v>
      </c>
      <c r="B618" s="472" t="s">
        <v>1373</v>
      </c>
      <c r="C618" s="108">
        <v>285</v>
      </c>
    </row>
    <row r="619" customHeight="1" spans="1:3">
      <c r="A619" s="472">
        <v>2080806</v>
      </c>
      <c r="B619" s="472" t="s">
        <v>1374</v>
      </c>
      <c r="C619" s="108">
        <v>0</v>
      </c>
    </row>
    <row r="620" customHeight="1" spans="1:3">
      <c r="A620" s="472">
        <v>2080899</v>
      </c>
      <c r="B620" s="472" t="s">
        <v>1375</v>
      </c>
      <c r="C620" s="108">
        <v>1121</v>
      </c>
    </row>
    <row r="621" customHeight="1" spans="1:3">
      <c r="A621" s="472">
        <v>20809</v>
      </c>
      <c r="B621" s="473" t="s">
        <v>1376</v>
      </c>
      <c r="C621" s="108">
        <f>SUM(C622:C627)</f>
        <v>415</v>
      </c>
    </row>
    <row r="622" customHeight="1" spans="1:3">
      <c r="A622" s="472">
        <v>2080901</v>
      </c>
      <c r="B622" s="472" t="s">
        <v>1377</v>
      </c>
      <c r="C622" s="108">
        <v>231</v>
      </c>
    </row>
    <row r="623" customHeight="1" spans="1:3">
      <c r="A623" s="472">
        <v>2080902</v>
      </c>
      <c r="B623" s="472" t="s">
        <v>1378</v>
      </c>
      <c r="C623" s="108">
        <v>144</v>
      </c>
    </row>
    <row r="624" customHeight="1" spans="1:3">
      <c r="A624" s="472">
        <v>2080903</v>
      </c>
      <c r="B624" s="472" t="s">
        <v>1379</v>
      </c>
      <c r="C624" s="108">
        <v>10</v>
      </c>
    </row>
    <row r="625" customHeight="1" spans="1:3">
      <c r="A625" s="472">
        <v>2080904</v>
      </c>
      <c r="B625" s="472" t="s">
        <v>1380</v>
      </c>
      <c r="C625" s="108">
        <v>23</v>
      </c>
    </row>
    <row r="626" customHeight="1" spans="1:3">
      <c r="A626" s="472">
        <v>2080905</v>
      </c>
      <c r="B626" s="472" t="s">
        <v>1381</v>
      </c>
      <c r="C626" s="108">
        <v>0</v>
      </c>
    </row>
    <row r="627" customHeight="1" spans="1:3">
      <c r="A627" s="472">
        <v>2080999</v>
      </c>
      <c r="B627" s="472" t="s">
        <v>1382</v>
      </c>
      <c r="C627" s="108">
        <v>7</v>
      </c>
    </row>
    <row r="628" customHeight="1" spans="1:3">
      <c r="A628" s="472">
        <v>20810</v>
      </c>
      <c r="B628" s="473" t="s">
        <v>1383</v>
      </c>
      <c r="C628" s="108">
        <f>SUM(C629:C634)</f>
        <v>1050</v>
      </c>
    </row>
    <row r="629" customHeight="1" spans="1:3">
      <c r="A629" s="472">
        <v>2081001</v>
      </c>
      <c r="B629" s="472" t="s">
        <v>1384</v>
      </c>
      <c r="C629" s="108">
        <v>135</v>
      </c>
    </row>
    <row r="630" customHeight="1" spans="1:3">
      <c r="A630" s="472">
        <v>2081002</v>
      </c>
      <c r="B630" s="472" t="s">
        <v>1385</v>
      </c>
      <c r="C630" s="108">
        <v>660</v>
      </c>
    </row>
    <row r="631" customHeight="1" spans="1:3">
      <c r="A631" s="472">
        <v>2081003</v>
      </c>
      <c r="B631" s="472" t="s">
        <v>1386</v>
      </c>
      <c r="C631" s="108">
        <v>0</v>
      </c>
    </row>
    <row r="632" customHeight="1" spans="1:3">
      <c r="A632" s="472">
        <v>2081004</v>
      </c>
      <c r="B632" s="472" t="s">
        <v>1387</v>
      </c>
      <c r="C632" s="108">
        <v>10</v>
      </c>
    </row>
    <row r="633" customHeight="1" spans="1:3">
      <c r="A633" s="472">
        <v>2081005</v>
      </c>
      <c r="B633" s="472" t="s">
        <v>1388</v>
      </c>
      <c r="C633" s="108">
        <v>0</v>
      </c>
    </row>
    <row r="634" customHeight="1" spans="1:3">
      <c r="A634" s="472">
        <v>2081099</v>
      </c>
      <c r="B634" s="472" t="s">
        <v>1389</v>
      </c>
      <c r="C634" s="108">
        <v>245</v>
      </c>
    </row>
    <row r="635" customHeight="1" spans="1:3">
      <c r="A635" s="472">
        <v>20811</v>
      </c>
      <c r="B635" s="473" t="s">
        <v>1390</v>
      </c>
      <c r="C635" s="108">
        <f>SUM(C636:C643)</f>
        <v>1743</v>
      </c>
    </row>
    <row r="636" customHeight="1" spans="1:3">
      <c r="A636" s="472">
        <v>2081101</v>
      </c>
      <c r="B636" s="472" t="s">
        <v>947</v>
      </c>
      <c r="C636" s="108">
        <v>125</v>
      </c>
    </row>
    <row r="637" customHeight="1" spans="1:3">
      <c r="A637" s="472">
        <v>2081102</v>
      </c>
      <c r="B637" s="472" t="s">
        <v>948</v>
      </c>
      <c r="C637" s="108">
        <v>0</v>
      </c>
    </row>
    <row r="638" customHeight="1" spans="1:3">
      <c r="A638" s="472">
        <v>2081103</v>
      </c>
      <c r="B638" s="472" t="s">
        <v>949</v>
      </c>
      <c r="C638" s="108">
        <v>0</v>
      </c>
    </row>
    <row r="639" customHeight="1" spans="1:3">
      <c r="A639" s="472">
        <v>2081104</v>
      </c>
      <c r="B639" s="472" t="s">
        <v>1391</v>
      </c>
      <c r="C639" s="108">
        <v>153</v>
      </c>
    </row>
    <row r="640" customHeight="1" spans="1:3">
      <c r="A640" s="472">
        <v>2081105</v>
      </c>
      <c r="B640" s="472" t="s">
        <v>1392</v>
      </c>
      <c r="C640" s="108">
        <v>49</v>
      </c>
    </row>
    <row r="641" customHeight="1" spans="1:3">
      <c r="A641" s="472">
        <v>2081106</v>
      </c>
      <c r="B641" s="472" t="s">
        <v>1393</v>
      </c>
      <c r="C641" s="108">
        <v>0</v>
      </c>
    </row>
    <row r="642" customHeight="1" spans="1:3">
      <c r="A642" s="472">
        <v>2081107</v>
      </c>
      <c r="B642" s="472" t="s">
        <v>1394</v>
      </c>
      <c r="C642" s="108">
        <v>1078</v>
      </c>
    </row>
    <row r="643" customHeight="1" spans="1:3">
      <c r="A643" s="472">
        <v>2081199</v>
      </c>
      <c r="B643" s="472" t="s">
        <v>1395</v>
      </c>
      <c r="C643" s="108">
        <v>338</v>
      </c>
    </row>
    <row r="644" customHeight="1" spans="1:3">
      <c r="A644" s="472">
        <v>20816</v>
      </c>
      <c r="B644" s="473" t="s">
        <v>1396</v>
      </c>
      <c r="C644" s="108">
        <f>SUM(C645:C648)</f>
        <v>0</v>
      </c>
    </row>
    <row r="645" customHeight="1" spans="1:3">
      <c r="A645" s="472">
        <v>2081601</v>
      </c>
      <c r="B645" s="472" t="s">
        <v>947</v>
      </c>
      <c r="C645" s="108">
        <v>0</v>
      </c>
    </row>
    <row r="646" customHeight="1" spans="1:3">
      <c r="A646" s="472">
        <v>2081602</v>
      </c>
      <c r="B646" s="472" t="s">
        <v>948</v>
      </c>
      <c r="C646" s="108">
        <v>0</v>
      </c>
    </row>
    <row r="647" customHeight="1" spans="1:3">
      <c r="A647" s="472">
        <v>2081603</v>
      </c>
      <c r="B647" s="472" t="s">
        <v>949</v>
      </c>
      <c r="C647" s="108">
        <v>0</v>
      </c>
    </row>
    <row r="648" customHeight="1" spans="1:3">
      <c r="A648" s="472">
        <v>2081699</v>
      </c>
      <c r="B648" s="472" t="s">
        <v>1397</v>
      </c>
      <c r="C648" s="108">
        <v>0</v>
      </c>
    </row>
    <row r="649" customHeight="1" spans="1:3">
      <c r="A649" s="472">
        <v>20819</v>
      </c>
      <c r="B649" s="473" t="s">
        <v>1398</v>
      </c>
      <c r="C649" s="108">
        <f>SUM(C650:C651)</f>
        <v>3934</v>
      </c>
    </row>
    <row r="650" customHeight="1" spans="1:3">
      <c r="A650" s="472">
        <v>2081901</v>
      </c>
      <c r="B650" s="472" t="s">
        <v>1399</v>
      </c>
      <c r="C650" s="108">
        <v>741</v>
      </c>
    </row>
    <row r="651" customHeight="1" spans="1:3">
      <c r="A651" s="472">
        <v>2081902</v>
      </c>
      <c r="B651" s="472" t="s">
        <v>1400</v>
      </c>
      <c r="C651" s="108">
        <v>3193</v>
      </c>
    </row>
    <row r="652" customHeight="1" spans="1:3">
      <c r="A652" s="472">
        <v>20820</v>
      </c>
      <c r="B652" s="473" t="s">
        <v>1401</v>
      </c>
      <c r="C652" s="108">
        <f>SUM(C653:C654)</f>
        <v>427</v>
      </c>
    </row>
    <row r="653" customHeight="1" spans="1:3">
      <c r="A653" s="472">
        <v>2082001</v>
      </c>
      <c r="B653" s="472" t="s">
        <v>1402</v>
      </c>
      <c r="C653" s="108">
        <v>388</v>
      </c>
    </row>
    <row r="654" customHeight="1" spans="1:3">
      <c r="A654" s="472">
        <v>2082002</v>
      </c>
      <c r="B654" s="472" t="s">
        <v>1403</v>
      </c>
      <c r="C654" s="108">
        <v>39</v>
      </c>
    </row>
    <row r="655" customHeight="1" spans="1:3">
      <c r="A655" s="472">
        <v>20821</v>
      </c>
      <c r="B655" s="473" t="s">
        <v>1404</v>
      </c>
      <c r="C655" s="108">
        <f>SUM(C656:C657)</f>
        <v>3051</v>
      </c>
    </row>
    <row r="656" customHeight="1" spans="1:3">
      <c r="A656" s="472">
        <v>2082101</v>
      </c>
      <c r="B656" s="472" t="s">
        <v>1405</v>
      </c>
      <c r="C656" s="108">
        <v>159</v>
      </c>
    </row>
    <row r="657" customHeight="1" spans="1:3">
      <c r="A657" s="472">
        <v>2082102</v>
      </c>
      <c r="B657" s="472" t="s">
        <v>1406</v>
      </c>
      <c r="C657" s="108">
        <v>2892</v>
      </c>
    </row>
    <row r="658" customHeight="1" spans="1:3">
      <c r="A658" s="472">
        <v>20824</v>
      </c>
      <c r="B658" s="473" t="s">
        <v>1407</v>
      </c>
      <c r="C658" s="108">
        <f>SUM(C659:C660)</f>
        <v>0</v>
      </c>
    </row>
    <row r="659" customHeight="1" spans="1:3">
      <c r="A659" s="472">
        <v>2082401</v>
      </c>
      <c r="B659" s="472" t="s">
        <v>1408</v>
      </c>
      <c r="C659" s="108">
        <v>0</v>
      </c>
    </row>
    <row r="660" customHeight="1" spans="1:3">
      <c r="A660" s="472">
        <v>2082402</v>
      </c>
      <c r="B660" s="472" t="s">
        <v>1409</v>
      </c>
      <c r="C660" s="108">
        <v>0</v>
      </c>
    </row>
    <row r="661" customHeight="1" spans="1:3">
      <c r="A661" s="472">
        <v>20825</v>
      </c>
      <c r="B661" s="473" t="s">
        <v>1410</v>
      </c>
      <c r="C661" s="108">
        <f>SUM(C662:C663)</f>
        <v>4</v>
      </c>
    </row>
    <row r="662" customHeight="1" spans="1:3">
      <c r="A662" s="472">
        <v>2082501</v>
      </c>
      <c r="B662" s="472" t="s">
        <v>1411</v>
      </c>
      <c r="C662" s="108">
        <v>0</v>
      </c>
    </row>
    <row r="663" customHeight="1" spans="1:3">
      <c r="A663" s="472">
        <v>2082502</v>
      </c>
      <c r="B663" s="472" t="s">
        <v>1412</v>
      </c>
      <c r="C663" s="108">
        <v>4</v>
      </c>
    </row>
    <row r="664" customHeight="1" spans="1:3">
      <c r="A664" s="472">
        <v>20826</v>
      </c>
      <c r="B664" s="473" t="s">
        <v>1413</v>
      </c>
      <c r="C664" s="108">
        <f>SUM(C665:C667)</f>
        <v>7615</v>
      </c>
    </row>
    <row r="665" customHeight="1" spans="1:3">
      <c r="A665" s="472">
        <v>2082601</v>
      </c>
      <c r="B665" s="472" t="s">
        <v>1414</v>
      </c>
      <c r="C665" s="108">
        <v>1449</v>
      </c>
    </row>
    <row r="666" customHeight="1" spans="1:3">
      <c r="A666" s="472">
        <v>2082602</v>
      </c>
      <c r="B666" s="472" t="s">
        <v>1415</v>
      </c>
      <c r="C666" s="108">
        <v>6166</v>
      </c>
    </row>
    <row r="667" customHeight="1" spans="1:3">
      <c r="A667" s="472">
        <v>2082699</v>
      </c>
      <c r="B667" s="472" t="s">
        <v>1416</v>
      </c>
      <c r="C667" s="108">
        <v>0</v>
      </c>
    </row>
    <row r="668" customHeight="1" spans="1:3">
      <c r="A668" s="472">
        <v>20827</v>
      </c>
      <c r="B668" s="473" t="s">
        <v>1417</v>
      </c>
      <c r="C668" s="108">
        <f>SUM(C669:C672)</f>
        <v>0</v>
      </c>
    </row>
    <row r="669" customHeight="1" spans="1:3">
      <c r="A669" s="472">
        <v>2082701</v>
      </c>
      <c r="B669" s="472" t="s">
        <v>1418</v>
      </c>
      <c r="C669" s="108">
        <v>0</v>
      </c>
    </row>
    <row r="670" customHeight="1" spans="1:3">
      <c r="A670" s="472">
        <v>2082702</v>
      </c>
      <c r="B670" s="472" t="s">
        <v>1419</v>
      </c>
      <c r="C670" s="108">
        <v>0</v>
      </c>
    </row>
    <row r="671" customHeight="1" spans="1:3">
      <c r="A671" s="472">
        <v>2082703</v>
      </c>
      <c r="B671" s="472" t="s">
        <v>1420</v>
      </c>
      <c r="C671" s="108">
        <v>0</v>
      </c>
    </row>
    <row r="672" customHeight="1" spans="1:3">
      <c r="A672" s="472">
        <v>2082799</v>
      </c>
      <c r="B672" s="472" t="s">
        <v>1421</v>
      </c>
      <c r="C672" s="108">
        <v>0</v>
      </c>
    </row>
    <row r="673" customHeight="1" spans="1:3">
      <c r="A673" s="472">
        <v>20828</v>
      </c>
      <c r="B673" s="473" t="s">
        <v>1422</v>
      </c>
      <c r="C673" s="108">
        <f>SUM(C674:C680)</f>
        <v>83</v>
      </c>
    </row>
    <row r="674" customHeight="1" spans="1:3">
      <c r="A674" s="472">
        <v>2082801</v>
      </c>
      <c r="B674" s="472" t="s">
        <v>947</v>
      </c>
      <c r="C674" s="108">
        <v>13</v>
      </c>
    </row>
    <row r="675" customHeight="1" spans="1:3">
      <c r="A675" s="472">
        <v>2082802</v>
      </c>
      <c r="B675" s="472" t="s">
        <v>948</v>
      </c>
      <c r="C675" s="108">
        <v>0</v>
      </c>
    </row>
    <row r="676" customHeight="1" spans="1:3">
      <c r="A676" s="472">
        <v>2082803</v>
      </c>
      <c r="B676" s="472" t="s">
        <v>949</v>
      </c>
      <c r="C676" s="108">
        <v>0</v>
      </c>
    </row>
    <row r="677" customHeight="1" spans="1:3">
      <c r="A677" s="472">
        <v>2082804</v>
      </c>
      <c r="B677" s="472" t="s">
        <v>1423</v>
      </c>
      <c r="C677" s="108">
        <v>0</v>
      </c>
    </row>
    <row r="678" customHeight="1" spans="1:3">
      <c r="A678" s="472">
        <v>2082805</v>
      </c>
      <c r="B678" s="472" t="s">
        <v>1424</v>
      </c>
      <c r="C678" s="108">
        <v>0</v>
      </c>
    </row>
    <row r="679" customHeight="1" spans="1:3">
      <c r="A679" s="472">
        <v>2082850</v>
      </c>
      <c r="B679" s="472" t="s">
        <v>956</v>
      </c>
      <c r="C679" s="108">
        <v>0</v>
      </c>
    </row>
    <row r="680" customHeight="1" spans="1:3">
      <c r="A680" s="472">
        <v>2082899</v>
      </c>
      <c r="B680" s="472" t="s">
        <v>1425</v>
      </c>
      <c r="C680" s="108">
        <v>70</v>
      </c>
    </row>
    <row r="681" customHeight="1" spans="1:3">
      <c r="A681" s="472">
        <v>20899</v>
      </c>
      <c r="B681" s="473" t="s">
        <v>1426</v>
      </c>
      <c r="C681" s="108">
        <f>C682</f>
        <v>57</v>
      </c>
    </row>
    <row r="682" customHeight="1" spans="1:3">
      <c r="A682" s="472">
        <v>2089901</v>
      </c>
      <c r="B682" s="472" t="s">
        <v>1427</v>
      </c>
      <c r="C682" s="108">
        <v>57</v>
      </c>
    </row>
    <row r="683" customHeight="1" spans="1:3">
      <c r="A683" s="472">
        <v>210</v>
      </c>
      <c r="B683" s="473" t="s">
        <v>1428</v>
      </c>
      <c r="C683" s="108">
        <f>SUM(C684,C689,C702,C706,C718,C721,C725,C730,C734,C738,C741,C750,C752)</f>
        <v>43616</v>
      </c>
    </row>
    <row r="684" customHeight="1" spans="1:3">
      <c r="A684" s="472">
        <v>21001</v>
      </c>
      <c r="B684" s="473" t="s">
        <v>1429</v>
      </c>
      <c r="C684" s="108">
        <f>SUM(C685:C688)</f>
        <v>2180</v>
      </c>
    </row>
    <row r="685" customHeight="1" spans="1:3">
      <c r="A685" s="472">
        <v>2100101</v>
      </c>
      <c r="B685" s="472" t="s">
        <v>947</v>
      </c>
      <c r="C685" s="108">
        <v>1053</v>
      </c>
    </row>
    <row r="686" customHeight="1" spans="1:3">
      <c r="A686" s="472">
        <v>2100102</v>
      </c>
      <c r="B686" s="472" t="s">
        <v>948</v>
      </c>
      <c r="C686" s="108">
        <v>0</v>
      </c>
    </row>
    <row r="687" customHeight="1" spans="1:3">
      <c r="A687" s="472">
        <v>2100103</v>
      </c>
      <c r="B687" s="472" t="s">
        <v>949</v>
      </c>
      <c r="C687" s="108">
        <v>0</v>
      </c>
    </row>
    <row r="688" customHeight="1" spans="1:3">
      <c r="A688" s="472">
        <v>2100199</v>
      </c>
      <c r="B688" s="472" t="s">
        <v>1430</v>
      </c>
      <c r="C688" s="108">
        <v>1127</v>
      </c>
    </row>
    <row r="689" customHeight="1" spans="1:3">
      <c r="A689" s="472">
        <v>21002</v>
      </c>
      <c r="B689" s="473" t="s">
        <v>1431</v>
      </c>
      <c r="C689" s="108">
        <f>SUM(C690:C701)</f>
        <v>2583</v>
      </c>
    </row>
    <row r="690" customHeight="1" spans="1:3">
      <c r="A690" s="472">
        <v>2100201</v>
      </c>
      <c r="B690" s="472" t="s">
        <v>1432</v>
      </c>
      <c r="C690" s="108">
        <v>1161</v>
      </c>
    </row>
    <row r="691" customHeight="1" spans="1:3">
      <c r="A691" s="472">
        <v>2100202</v>
      </c>
      <c r="B691" s="472" t="s">
        <v>1433</v>
      </c>
      <c r="C691" s="108">
        <v>1181</v>
      </c>
    </row>
    <row r="692" customHeight="1" spans="1:3">
      <c r="A692" s="472">
        <v>2100203</v>
      </c>
      <c r="B692" s="472" t="s">
        <v>1434</v>
      </c>
      <c r="C692" s="108">
        <v>36</v>
      </c>
    </row>
    <row r="693" customHeight="1" spans="1:3">
      <c r="A693" s="472">
        <v>2100204</v>
      </c>
      <c r="B693" s="472" t="s">
        <v>1435</v>
      </c>
      <c r="C693" s="108">
        <v>0</v>
      </c>
    </row>
    <row r="694" customHeight="1" spans="1:3">
      <c r="A694" s="472">
        <v>2100205</v>
      </c>
      <c r="B694" s="472" t="s">
        <v>1436</v>
      </c>
      <c r="C694" s="108">
        <v>0</v>
      </c>
    </row>
    <row r="695" customHeight="1" spans="1:3">
      <c r="A695" s="472">
        <v>2100206</v>
      </c>
      <c r="B695" s="472" t="s">
        <v>1437</v>
      </c>
      <c r="C695" s="108">
        <v>0</v>
      </c>
    </row>
    <row r="696" customHeight="1" spans="1:3">
      <c r="A696" s="472">
        <v>2100207</v>
      </c>
      <c r="B696" s="472" t="s">
        <v>1438</v>
      </c>
      <c r="C696" s="108">
        <v>0</v>
      </c>
    </row>
    <row r="697" customHeight="1" spans="1:3">
      <c r="A697" s="472">
        <v>2100208</v>
      </c>
      <c r="B697" s="472" t="s">
        <v>1439</v>
      </c>
      <c r="C697" s="108">
        <v>0</v>
      </c>
    </row>
    <row r="698" customHeight="1" spans="1:3">
      <c r="A698" s="472">
        <v>2100209</v>
      </c>
      <c r="B698" s="472" t="s">
        <v>1440</v>
      </c>
      <c r="C698" s="108">
        <v>0</v>
      </c>
    </row>
    <row r="699" customHeight="1" spans="1:3">
      <c r="A699" s="472">
        <v>2100210</v>
      </c>
      <c r="B699" s="472" t="s">
        <v>1441</v>
      </c>
      <c r="C699" s="108">
        <v>0</v>
      </c>
    </row>
    <row r="700" customHeight="1" spans="1:3">
      <c r="A700" s="472">
        <v>2100211</v>
      </c>
      <c r="B700" s="472" t="s">
        <v>1442</v>
      </c>
      <c r="C700" s="108">
        <v>0</v>
      </c>
    </row>
    <row r="701" customHeight="1" spans="1:3">
      <c r="A701" s="472">
        <v>2100299</v>
      </c>
      <c r="B701" s="472" t="s">
        <v>1443</v>
      </c>
      <c r="C701" s="108">
        <v>205</v>
      </c>
    </row>
    <row r="702" customHeight="1" spans="1:3">
      <c r="A702" s="472">
        <v>21003</v>
      </c>
      <c r="B702" s="473" t="s">
        <v>1444</v>
      </c>
      <c r="C702" s="108">
        <f>SUM(C703:C705)</f>
        <v>8676</v>
      </c>
    </row>
    <row r="703" customHeight="1" spans="1:3">
      <c r="A703" s="472">
        <v>2100301</v>
      </c>
      <c r="B703" s="472" t="s">
        <v>1445</v>
      </c>
      <c r="C703" s="108">
        <v>0</v>
      </c>
    </row>
    <row r="704" customHeight="1" spans="1:3">
      <c r="A704" s="472">
        <v>2100302</v>
      </c>
      <c r="B704" s="472" t="s">
        <v>1446</v>
      </c>
      <c r="C704" s="108">
        <v>8011</v>
      </c>
    </row>
    <row r="705" customHeight="1" spans="1:3">
      <c r="A705" s="472">
        <v>2100399</v>
      </c>
      <c r="B705" s="472" t="s">
        <v>1447</v>
      </c>
      <c r="C705" s="108">
        <v>665</v>
      </c>
    </row>
    <row r="706" customHeight="1" spans="1:3">
      <c r="A706" s="472">
        <v>21004</v>
      </c>
      <c r="B706" s="473" t="s">
        <v>1448</v>
      </c>
      <c r="C706" s="108">
        <f>SUM(C707:C717)</f>
        <v>5505</v>
      </c>
    </row>
    <row r="707" customHeight="1" spans="1:3">
      <c r="A707" s="472">
        <v>2100401</v>
      </c>
      <c r="B707" s="472" t="s">
        <v>1449</v>
      </c>
      <c r="C707" s="108">
        <v>822</v>
      </c>
    </row>
    <row r="708" customHeight="1" spans="1:3">
      <c r="A708" s="472">
        <v>2100402</v>
      </c>
      <c r="B708" s="472" t="s">
        <v>1450</v>
      </c>
      <c r="C708" s="108">
        <v>86</v>
      </c>
    </row>
    <row r="709" customHeight="1" spans="1:3">
      <c r="A709" s="472">
        <v>2100403</v>
      </c>
      <c r="B709" s="472" t="s">
        <v>1451</v>
      </c>
      <c r="C709" s="108">
        <v>1249</v>
      </c>
    </row>
    <row r="710" customHeight="1" spans="1:3">
      <c r="A710" s="472">
        <v>2100404</v>
      </c>
      <c r="B710" s="472" t="s">
        <v>1452</v>
      </c>
      <c r="C710" s="108">
        <v>0</v>
      </c>
    </row>
    <row r="711" customHeight="1" spans="1:3">
      <c r="A711" s="472">
        <v>2100405</v>
      </c>
      <c r="B711" s="472" t="s">
        <v>1453</v>
      </c>
      <c r="C711" s="108">
        <v>0</v>
      </c>
    </row>
    <row r="712" customHeight="1" spans="1:3">
      <c r="A712" s="472">
        <v>2100406</v>
      </c>
      <c r="B712" s="472" t="s">
        <v>1454</v>
      </c>
      <c r="C712" s="108">
        <v>0</v>
      </c>
    </row>
    <row r="713" customHeight="1" spans="1:3">
      <c r="A713" s="472">
        <v>2100407</v>
      </c>
      <c r="B713" s="472" t="s">
        <v>1455</v>
      </c>
      <c r="C713" s="108">
        <v>1205</v>
      </c>
    </row>
    <row r="714" customHeight="1" spans="1:3">
      <c r="A714" s="472">
        <v>2100408</v>
      </c>
      <c r="B714" s="472" t="s">
        <v>1456</v>
      </c>
      <c r="C714" s="108">
        <v>1336</v>
      </c>
    </row>
    <row r="715" customHeight="1" spans="1:3">
      <c r="A715" s="472">
        <v>2100409</v>
      </c>
      <c r="B715" s="472" t="s">
        <v>1457</v>
      </c>
      <c r="C715" s="108">
        <v>274</v>
      </c>
    </row>
    <row r="716" customHeight="1" spans="1:3">
      <c r="A716" s="472">
        <v>2100410</v>
      </c>
      <c r="B716" s="472" t="s">
        <v>1458</v>
      </c>
      <c r="C716" s="108">
        <v>4</v>
      </c>
    </row>
    <row r="717" customHeight="1" spans="1:3">
      <c r="A717" s="472">
        <v>2100499</v>
      </c>
      <c r="B717" s="472" t="s">
        <v>1459</v>
      </c>
      <c r="C717" s="108">
        <v>529</v>
      </c>
    </row>
    <row r="718" customHeight="1" spans="1:3">
      <c r="A718" s="472">
        <v>21006</v>
      </c>
      <c r="B718" s="473" t="s">
        <v>1460</v>
      </c>
      <c r="C718" s="108">
        <f>SUM(C719:C720)</f>
        <v>71</v>
      </c>
    </row>
    <row r="719" customHeight="1" spans="1:3">
      <c r="A719" s="472">
        <v>2100601</v>
      </c>
      <c r="B719" s="472" t="s">
        <v>1461</v>
      </c>
      <c r="C719" s="108">
        <v>71</v>
      </c>
    </row>
    <row r="720" customHeight="1" spans="1:3">
      <c r="A720" s="472">
        <v>2100699</v>
      </c>
      <c r="B720" s="472" t="s">
        <v>1462</v>
      </c>
      <c r="C720" s="108">
        <v>0</v>
      </c>
    </row>
    <row r="721" customHeight="1" spans="1:3">
      <c r="A721" s="472">
        <v>21007</v>
      </c>
      <c r="B721" s="473" t="s">
        <v>1463</v>
      </c>
      <c r="C721" s="108">
        <f>SUM(C722:C724)</f>
        <v>651</v>
      </c>
    </row>
    <row r="722" customHeight="1" spans="1:3">
      <c r="A722" s="472">
        <v>2100716</v>
      </c>
      <c r="B722" s="472" t="s">
        <v>1464</v>
      </c>
      <c r="C722" s="108">
        <v>179</v>
      </c>
    </row>
    <row r="723" customHeight="1" spans="1:3">
      <c r="A723" s="472">
        <v>2100717</v>
      </c>
      <c r="B723" s="472" t="s">
        <v>1465</v>
      </c>
      <c r="C723" s="108">
        <v>73</v>
      </c>
    </row>
    <row r="724" customHeight="1" spans="1:3">
      <c r="A724" s="472">
        <v>2100799</v>
      </c>
      <c r="B724" s="472" t="s">
        <v>1466</v>
      </c>
      <c r="C724" s="108">
        <v>399</v>
      </c>
    </row>
    <row r="725" customHeight="1" spans="1:3">
      <c r="A725" s="472">
        <v>21011</v>
      </c>
      <c r="B725" s="473" t="s">
        <v>1467</v>
      </c>
      <c r="C725" s="108">
        <f>SUM(C726:C729)</f>
        <v>9790</v>
      </c>
    </row>
    <row r="726" customHeight="1" spans="1:3">
      <c r="A726" s="472">
        <v>2101101</v>
      </c>
      <c r="B726" s="472" t="s">
        <v>1468</v>
      </c>
      <c r="C726" s="108">
        <v>1047</v>
      </c>
    </row>
    <row r="727" customHeight="1" spans="1:3">
      <c r="A727" s="472">
        <v>2101102</v>
      </c>
      <c r="B727" s="472" t="s">
        <v>1469</v>
      </c>
      <c r="C727" s="108">
        <v>2325</v>
      </c>
    </row>
    <row r="728" customHeight="1" spans="1:3">
      <c r="A728" s="472">
        <v>2101103</v>
      </c>
      <c r="B728" s="472" t="s">
        <v>1470</v>
      </c>
      <c r="C728" s="108">
        <v>6418</v>
      </c>
    </row>
    <row r="729" customHeight="1" spans="1:3">
      <c r="A729" s="472">
        <v>2101199</v>
      </c>
      <c r="B729" s="472" t="s">
        <v>1471</v>
      </c>
      <c r="C729" s="108">
        <v>0</v>
      </c>
    </row>
    <row r="730" customHeight="1" spans="1:3">
      <c r="A730" s="472">
        <v>21012</v>
      </c>
      <c r="B730" s="473" t="s">
        <v>1472</v>
      </c>
      <c r="C730" s="108">
        <f>SUM(C731:C733)</f>
        <v>12885</v>
      </c>
    </row>
    <row r="731" customHeight="1" spans="1:3">
      <c r="A731" s="472">
        <v>2101201</v>
      </c>
      <c r="B731" s="472" t="s">
        <v>1473</v>
      </c>
      <c r="C731" s="108">
        <v>0</v>
      </c>
    </row>
    <row r="732" customHeight="1" spans="1:3">
      <c r="A732" s="472">
        <v>2101202</v>
      </c>
      <c r="B732" s="472" t="s">
        <v>1474</v>
      </c>
      <c r="C732" s="108">
        <v>12885</v>
      </c>
    </row>
    <row r="733" customHeight="1" spans="1:3">
      <c r="A733" s="472">
        <v>2101299</v>
      </c>
      <c r="B733" s="472" t="s">
        <v>1475</v>
      </c>
      <c r="C733" s="108">
        <v>0</v>
      </c>
    </row>
    <row r="734" customHeight="1" spans="1:3">
      <c r="A734" s="472">
        <v>21013</v>
      </c>
      <c r="B734" s="473" t="s">
        <v>1476</v>
      </c>
      <c r="C734" s="108">
        <f>SUM(C735:C737)</f>
        <v>793</v>
      </c>
    </row>
    <row r="735" customHeight="1" spans="1:3">
      <c r="A735" s="472">
        <v>2101301</v>
      </c>
      <c r="B735" s="472" t="s">
        <v>1477</v>
      </c>
      <c r="C735" s="108">
        <v>417</v>
      </c>
    </row>
    <row r="736" customHeight="1" spans="1:3">
      <c r="A736" s="472">
        <v>2101302</v>
      </c>
      <c r="B736" s="472" t="s">
        <v>1478</v>
      </c>
      <c r="C736" s="108">
        <v>0</v>
      </c>
    </row>
    <row r="737" customHeight="1" spans="1:3">
      <c r="A737" s="472">
        <v>2101399</v>
      </c>
      <c r="B737" s="472" t="s">
        <v>1479</v>
      </c>
      <c r="C737" s="108">
        <v>376</v>
      </c>
    </row>
    <row r="738" customHeight="1" spans="1:3">
      <c r="A738" s="472">
        <v>21014</v>
      </c>
      <c r="B738" s="473" t="s">
        <v>1480</v>
      </c>
      <c r="C738" s="108">
        <f>SUM(C739:C740)</f>
        <v>158</v>
      </c>
    </row>
    <row r="739" customHeight="1" spans="1:3">
      <c r="A739" s="472">
        <v>2101401</v>
      </c>
      <c r="B739" s="472" t="s">
        <v>1481</v>
      </c>
      <c r="C739" s="108">
        <v>158</v>
      </c>
    </row>
    <row r="740" customHeight="1" spans="1:3">
      <c r="A740" s="472">
        <v>2101499</v>
      </c>
      <c r="B740" s="472" t="s">
        <v>1482</v>
      </c>
      <c r="C740" s="108">
        <v>0</v>
      </c>
    </row>
    <row r="741" customHeight="1" spans="1:3">
      <c r="A741" s="472">
        <v>21015</v>
      </c>
      <c r="B741" s="473" t="s">
        <v>1483</v>
      </c>
      <c r="C741" s="108">
        <f>SUM(C742:C749)</f>
        <v>32</v>
      </c>
    </row>
    <row r="742" customHeight="1" spans="1:3">
      <c r="A742" s="472">
        <v>2101501</v>
      </c>
      <c r="B742" s="472" t="s">
        <v>947</v>
      </c>
      <c r="C742" s="108">
        <v>32</v>
      </c>
    </row>
    <row r="743" customHeight="1" spans="1:3">
      <c r="A743" s="472">
        <v>2101502</v>
      </c>
      <c r="B743" s="472" t="s">
        <v>948</v>
      </c>
      <c r="C743" s="108">
        <v>0</v>
      </c>
    </row>
    <row r="744" customHeight="1" spans="1:3">
      <c r="A744" s="472">
        <v>2101503</v>
      </c>
      <c r="B744" s="472" t="s">
        <v>949</v>
      </c>
      <c r="C744" s="108">
        <v>0</v>
      </c>
    </row>
    <row r="745" customHeight="1" spans="1:3">
      <c r="A745" s="472">
        <v>2101504</v>
      </c>
      <c r="B745" s="472" t="s">
        <v>988</v>
      </c>
      <c r="C745" s="108">
        <v>0</v>
      </c>
    </row>
    <row r="746" customHeight="1" spans="1:3">
      <c r="A746" s="472">
        <v>2101505</v>
      </c>
      <c r="B746" s="472" t="s">
        <v>1484</v>
      </c>
      <c r="C746" s="108">
        <v>0</v>
      </c>
    </row>
    <row r="747" customHeight="1" spans="1:3">
      <c r="A747" s="472">
        <v>2101506</v>
      </c>
      <c r="B747" s="472" t="s">
        <v>1485</v>
      </c>
      <c r="C747" s="108">
        <v>0</v>
      </c>
    </row>
    <row r="748" customHeight="1" spans="1:3">
      <c r="A748" s="472">
        <v>2101550</v>
      </c>
      <c r="B748" s="472" t="s">
        <v>956</v>
      </c>
      <c r="C748" s="108">
        <v>0</v>
      </c>
    </row>
    <row r="749" customHeight="1" spans="1:3">
      <c r="A749" s="472">
        <v>2101599</v>
      </c>
      <c r="B749" s="472" t="s">
        <v>1486</v>
      </c>
      <c r="C749" s="108">
        <v>0</v>
      </c>
    </row>
    <row r="750" customHeight="1" spans="1:3">
      <c r="A750" s="472">
        <v>21016</v>
      </c>
      <c r="B750" s="473" t="s">
        <v>1487</v>
      </c>
      <c r="C750" s="108">
        <f>C751</f>
        <v>0</v>
      </c>
    </row>
    <row r="751" customHeight="1" spans="1:3">
      <c r="A751" s="472">
        <v>2101601</v>
      </c>
      <c r="B751" s="472" t="s">
        <v>1488</v>
      </c>
      <c r="C751" s="108">
        <v>0</v>
      </c>
    </row>
    <row r="752" customHeight="1" spans="1:3">
      <c r="A752" s="472">
        <v>21099</v>
      </c>
      <c r="B752" s="473" t="s">
        <v>1489</v>
      </c>
      <c r="C752" s="108">
        <f>C753</f>
        <v>292</v>
      </c>
    </row>
    <row r="753" customHeight="1" spans="1:3">
      <c r="A753" s="472">
        <v>2109901</v>
      </c>
      <c r="B753" s="472" t="s">
        <v>1490</v>
      </c>
      <c r="C753" s="108">
        <v>292</v>
      </c>
    </row>
    <row r="754" customHeight="1" spans="1:3">
      <c r="A754" s="472">
        <v>211</v>
      </c>
      <c r="B754" s="473" t="s">
        <v>1491</v>
      </c>
      <c r="C754" s="108">
        <f>SUM(C755,C765,C769,C777,C783,C790,C796,C799,C802,C804,C806,C812,C814,C816,C831)</f>
        <v>15906</v>
      </c>
    </row>
    <row r="755" customHeight="1" spans="1:3">
      <c r="A755" s="472">
        <v>21101</v>
      </c>
      <c r="B755" s="473" t="s">
        <v>1492</v>
      </c>
      <c r="C755" s="108">
        <f>SUM(C756:C764)</f>
        <v>1324</v>
      </c>
    </row>
    <row r="756" customHeight="1" spans="1:3">
      <c r="A756" s="472">
        <v>2110101</v>
      </c>
      <c r="B756" s="472" t="s">
        <v>947</v>
      </c>
      <c r="C756" s="108">
        <v>352</v>
      </c>
    </row>
    <row r="757" customHeight="1" spans="1:3">
      <c r="A757" s="472">
        <v>2110102</v>
      </c>
      <c r="B757" s="472" t="s">
        <v>948</v>
      </c>
      <c r="C757" s="108">
        <v>0</v>
      </c>
    </row>
    <row r="758" customHeight="1" spans="1:3">
      <c r="A758" s="472">
        <v>2110103</v>
      </c>
      <c r="B758" s="472" t="s">
        <v>949</v>
      </c>
      <c r="C758" s="108">
        <v>0</v>
      </c>
    </row>
    <row r="759" customHeight="1" spans="1:3">
      <c r="A759" s="472">
        <v>2110104</v>
      </c>
      <c r="B759" s="472" t="s">
        <v>1493</v>
      </c>
      <c r="C759" s="108">
        <v>4</v>
      </c>
    </row>
    <row r="760" customHeight="1" spans="1:3">
      <c r="A760" s="472">
        <v>2110105</v>
      </c>
      <c r="B760" s="472" t="s">
        <v>1494</v>
      </c>
      <c r="C760" s="108">
        <v>0</v>
      </c>
    </row>
    <row r="761" customHeight="1" spans="1:3">
      <c r="A761" s="472">
        <v>2110106</v>
      </c>
      <c r="B761" s="472" t="s">
        <v>1495</v>
      </c>
      <c r="C761" s="108">
        <v>0</v>
      </c>
    </row>
    <row r="762" customHeight="1" spans="1:3">
      <c r="A762" s="472">
        <v>2110107</v>
      </c>
      <c r="B762" s="472" t="s">
        <v>1496</v>
      </c>
      <c r="C762" s="108">
        <v>0</v>
      </c>
    </row>
    <row r="763" customHeight="1" spans="1:3">
      <c r="A763" s="472">
        <v>2110108</v>
      </c>
      <c r="B763" s="472" t="s">
        <v>1497</v>
      </c>
      <c r="C763" s="108">
        <v>0</v>
      </c>
    </row>
    <row r="764" customHeight="1" spans="1:3">
      <c r="A764" s="472">
        <v>2110199</v>
      </c>
      <c r="B764" s="472" t="s">
        <v>1498</v>
      </c>
      <c r="C764" s="108">
        <v>968</v>
      </c>
    </row>
    <row r="765" customHeight="1" spans="1:3">
      <c r="A765" s="472">
        <v>21102</v>
      </c>
      <c r="B765" s="473" t="s">
        <v>1499</v>
      </c>
      <c r="C765" s="108">
        <f>SUM(C766:C768)</f>
        <v>231</v>
      </c>
    </row>
    <row r="766" customHeight="1" spans="1:3">
      <c r="A766" s="472">
        <v>2110203</v>
      </c>
      <c r="B766" s="472" t="s">
        <v>1500</v>
      </c>
      <c r="C766" s="108">
        <v>0</v>
      </c>
    </row>
    <row r="767" customHeight="1" spans="1:3">
      <c r="A767" s="472">
        <v>2110204</v>
      </c>
      <c r="B767" s="472" t="s">
        <v>1501</v>
      </c>
      <c r="C767" s="108">
        <v>50</v>
      </c>
    </row>
    <row r="768" customHeight="1" spans="1:3">
      <c r="A768" s="472">
        <v>2110299</v>
      </c>
      <c r="B768" s="472" t="s">
        <v>1502</v>
      </c>
      <c r="C768" s="108">
        <v>181</v>
      </c>
    </row>
    <row r="769" customHeight="1" spans="1:3">
      <c r="A769" s="472">
        <v>21103</v>
      </c>
      <c r="B769" s="473" t="s">
        <v>1503</v>
      </c>
      <c r="C769" s="108">
        <f>SUM(C770:C776)</f>
        <v>8457</v>
      </c>
    </row>
    <row r="770" customHeight="1" spans="1:3">
      <c r="A770" s="472">
        <v>2110301</v>
      </c>
      <c r="B770" s="472" t="s">
        <v>1504</v>
      </c>
      <c r="C770" s="108">
        <v>89</v>
      </c>
    </row>
    <row r="771" customHeight="1" spans="1:3">
      <c r="A771" s="472">
        <v>2110302</v>
      </c>
      <c r="B771" s="472" t="s">
        <v>1505</v>
      </c>
      <c r="C771" s="108">
        <v>7371</v>
      </c>
    </row>
    <row r="772" customHeight="1" spans="1:3">
      <c r="A772" s="472">
        <v>2110303</v>
      </c>
      <c r="B772" s="472" t="s">
        <v>1506</v>
      </c>
      <c r="C772" s="108">
        <v>0</v>
      </c>
    </row>
    <row r="773" customHeight="1" spans="1:3">
      <c r="A773" s="472">
        <v>2110304</v>
      </c>
      <c r="B773" s="472" t="s">
        <v>1507</v>
      </c>
      <c r="C773" s="108">
        <v>520</v>
      </c>
    </row>
    <row r="774" customHeight="1" spans="1:3">
      <c r="A774" s="472">
        <v>2110305</v>
      </c>
      <c r="B774" s="472" t="s">
        <v>1508</v>
      </c>
      <c r="C774" s="108">
        <v>0</v>
      </c>
    </row>
    <row r="775" customHeight="1" spans="1:3">
      <c r="A775" s="472">
        <v>2110306</v>
      </c>
      <c r="B775" s="472" t="s">
        <v>1509</v>
      </c>
      <c r="C775" s="108">
        <v>0</v>
      </c>
    </row>
    <row r="776" customHeight="1" spans="1:3">
      <c r="A776" s="472">
        <v>2110399</v>
      </c>
      <c r="B776" s="472" t="s">
        <v>1510</v>
      </c>
      <c r="C776" s="108">
        <v>477</v>
      </c>
    </row>
    <row r="777" customHeight="1" spans="1:3">
      <c r="A777" s="472">
        <v>21104</v>
      </c>
      <c r="B777" s="473" t="s">
        <v>1511</v>
      </c>
      <c r="C777" s="108">
        <f>SUM(C778:C782)</f>
        <v>5876</v>
      </c>
    </row>
    <row r="778" customHeight="1" spans="1:3">
      <c r="A778" s="472">
        <v>2110401</v>
      </c>
      <c r="B778" s="472" t="s">
        <v>1512</v>
      </c>
      <c r="C778" s="108">
        <v>16</v>
      </c>
    </row>
    <row r="779" customHeight="1" spans="1:3">
      <c r="A779" s="472">
        <v>2110402</v>
      </c>
      <c r="B779" s="472" t="s">
        <v>1513</v>
      </c>
      <c r="C779" s="108">
        <v>5860</v>
      </c>
    </row>
    <row r="780" customHeight="1" spans="1:3">
      <c r="A780" s="472">
        <v>2110403</v>
      </c>
      <c r="B780" s="472" t="s">
        <v>1514</v>
      </c>
      <c r="C780" s="108">
        <v>0</v>
      </c>
    </row>
    <row r="781" customHeight="1" spans="1:3">
      <c r="A781" s="472">
        <v>2110404</v>
      </c>
      <c r="B781" s="472" t="s">
        <v>1515</v>
      </c>
      <c r="C781" s="108">
        <v>0</v>
      </c>
    </row>
    <row r="782" customHeight="1" spans="1:3">
      <c r="A782" s="472">
        <v>2110499</v>
      </c>
      <c r="B782" s="472" t="s">
        <v>1516</v>
      </c>
      <c r="C782" s="108">
        <v>0</v>
      </c>
    </row>
    <row r="783" customHeight="1" spans="1:3">
      <c r="A783" s="472">
        <v>21105</v>
      </c>
      <c r="B783" s="473" t="s">
        <v>1517</v>
      </c>
      <c r="C783" s="108">
        <f>SUM(C784:C789)</f>
        <v>0</v>
      </c>
    </row>
    <row r="784" customHeight="1" spans="1:3">
      <c r="A784" s="472">
        <v>2110501</v>
      </c>
      <c r="B784" s="472" t="s">
        <v>1518</v>
      </c>
      <c r="C784" s="108">
        <v>0</v>
      </c>
    </row>
    <row r="785" customHeight="1" spans="1:3">
      <c r="A785" s="472">
        <v>2110502</v>
      </c>
      <c r="B785" s="472" t="s">
        <v>1519</v>
      </c>
      <c r="C785" s="108">
        <v>0</v>
      </c>
    </row>
    <row r="786" customHeight="1" spans="1:3">
      <c r="A786" s="472">
        <v>2110503</v>
      </c>
      <c r="B786" s="472" t="s">
        <v>1520</v>
      </c>
      <c r="C786" s="108">
        <v>0</v>
      </c>
    </row>
    <row r="787" customHeight="1" spans="1:3">
      <c r="A787" s="472">
        <v>2110506</v>
      </c>
      <c r="B787" s="472" t="s">
        <v>1521</v>
      </c>
      <c r="C787" s="108">
        <v>0</v>
      </c>
    </row>
    <row r="788" customHeight="1" spans="1:3">
      <c r="A788" s="472">
        <v>2110507</v>
      </c>
      <c r="B788" s="472" t="s">
        <v>1522</v>
      </c>
      <c r="C788" s="108">
        <v>0</v>
      </c>
    </row>
    <row r="789" customHeight="1" spans="1:3">
      <c r="A789" s="472">
        <v>2110599</v>
      </c>
      <c r="B789" s="472" t="s">
        <v>1523</v>
      </c>
      <c r="C789" s="108">
        <v>0</v>
      </c>
    </row>
    <row r="790" customHeight="1" spans="1:3">
      <c r="A790" s="472">
        <v>21106</v>
      </c>
      <c r="B790" s="473" t="s">
        <v>1524</v>
      </c>
      <c r="C790" s="108">
        <f>SUM(C791:C795)</f>
        <v>0</v>
      </c>
    </row>
    <row r="791" customHeight="1" spans="1:3">
      <c r="A791" s="472">
        <v>2110602</v>
      </c>
      <c r="B791" s="472" t="s">
        <v>1525</v>
      </c>
      <c r="C791" s="108">
        <v>0</v>
      </c>
    </row>
    <row r="792" customHeight="1" spans="1:3">
      <c r="A792" s="472">
        <v>2110603</v>
      </c>
      <c r="B792" s="472" t="s">
        <v>1526</v>
      </c>
      <c r="C792" s="108">
        <v>0</v>
      </c>
    </row>
    <row r="793" customHeight="1" spans="1:3">
      <c r="A793" s="472">
        <v>2110604</v>
      </c>
      <c r="B793" s="472" t="s">
        <v>1527</v>
      </c>
      <c r="C793" s="108">
        <v>0</v>
      </c>
    </row>
    <row r="794" customHeight="1" spans="1:3">
      <c r="A794" s="472">
        <v>2110605</v>
      </c>
      <c r="B794" s="472" t="s">
        <v>1528</v>
      </c>
      <c r="C794" s="108">
        <v>0</v>
      </c>
    </row>
    <row r="795" customHeight="1" spans="1:3">
      <c r="A795" s="472">
        <v>2110699</v>
      </c>
      <c r="B795" s="472" t="s">
        <v>1529</v>
      </c>
      <c r="C795" s="108">
        <v>0</v>
      </c>
    </row>
    <row r="796" customHeight="1" spans="1:3">
      <c r="A796" s="472">
        <v>21107</v>
      </c>
      <c r="B796" s="473" t="s">
        <v>1530</v>
      </c>
      <c r="C796" s="108">
        <f>SUM(C797:C798)</f>
        <v>0</v>
      </c>
    </row>
    <row r="797" customHeight="1" spans="1:3">
      <c r="A797" s="472">
        <v>2110704</v>
      </c>
      <c r="B797" s="472" t="s">
        <v>1531</v>
      </c>
      <c r="C797" s="108">
        <v>0</v>
      </c>
    </row>
    <row r="798" customHeight="1" spans="1:3">
      <c r="A798" s="472">
        <v>2110799</v>
      </c>
      <c r="B798" s="472" t="s">
        <v>1532</v>
      </c>
      <c r="C798" s="108">
        <v>0</v>
      </c>
    </row>
    <row r="799" customHeight="1" spans="1:3">
      <c r="A799" s="472">
        <v>21108</v>
      </c>
      <c r="B799" s="473" t="s">
        <v>1533</v>
      </c>
      <c r="C799" s="108">
        <f>SUM(C800:C801)</f>
        <v>0</v>
      </c>
    </row>
    <row r="800" customHeight="1" spans="1:3">
      <c r="A800" s="472">
        <v>2110804</v>
      </c>
      <c r="B800" s="472" t="s">
        <v>1534</v>
      </c>
      <c r="C800" s="108">
        <v>0</v>
      </c>
    </row>
    <row r="801" customHeight="1" spans="1:3">
      <c r="A801" s="472">
        <v>2110899</v>
      </c>
      <c r="B801" s="472" t="s">
        <v>1535</v>
      </c>
      <c r="C801" s="108">
        <v>0</v>
      </c>
    </row>
    <row r="802" customHeight="1" spans="1:3">
      <c r="A802" s="472">
        <v>21109</v>
      </c>
      <c r="B802" s="473" t="s">
        <v>1536</v>
      </c>
      <c r="C802" s="108">
        <f>C803</f>
        <v>0</v>
      </c>
    </row>
    <row r="803" customHeight="1" spans="1:3">
      <c r="A803" s="472">
        <v>2110901</v>
      </c>
      <c r="B803" s="472" t="s">
        <v>1537</v>
      </c>
      <c r="C803" s="108">
        <v>0</v>
      </c>
    </row>
    <row r="804" customHeight="1" spans="1:3">
      <c r="A804" s="472">
        <v>21110</v>
      </c>
      <c r="B804" s="473" t="s">
        <v>1538</v>
      </c>
      <c r="C804" s="108">
        <f>C805</f>
        <v>18</v>
      </c>
    </row>
    <row r="805" customHeight="1" spans="1:3">
      <c r="A805" s="472">
        <v>2111001</v>
      </c>
      <c r="B805" s="472" t="s">
        <v>1539</v>
      </c>
      <c r="C805" s="108">
        <v>18</v>
      </c>
    </row>
    <row r="806" customHeight="1" spans="1:3">
      <c r="A806" s="472">
        <v>21111</v>
      </c>
      <c r="B806" s="473" t="s">
        <v>1540</v>
      </c>
      <c r="C806" s="108">
        <f>SUM(C807:C811)</f>
        <v>0</v>
      </c>
    </row>
    <row r="807" customHeight="1" spans="1:3">
      <c r="A807" s="472">
        <v>2111101</v>
      </c>
      <c r="B807" s="472" t="s">
        <v>1541</v>
      </c>
      <c r="C807" s="108">
        <v>0</v>
      </c>
    </row>
    <row r="808" customHeight="1" spans="1:3">
      <c r="A808" s="472">
        <v>2111102</v>
      </c>
      <c r="B808" s="472" t="s">
        <v>1542</v>
      </c>
      <c r="C808" s="108">
        <v>0</v>
      </c>
    </row>
    <row r="809" customHeight="1" spans="1:3">
      <c r="A809" s="472">
        <v>2111103</v>
      </c>
      <c r="B809" s="472" t="s">
        <v>1543</v>
      </c>
      <c r="C809" s="108">
        <v>0</v>
      </c>
    </row>
    <row r="810" customHeight="1" spans="1:3">
      <c r="A810" s="472">
        <v>2111104</v>
      </c>
      <c r="B810" s="472" t="s">
        <v>1544</v>
      </c>
      <c r="C810" s="108">
        <v>0</v>
      </c>
    </row>
    <row r="811" customHeight="1" spans="1:3">
      <c r="A811" s="472">
        <v>2111199</v>
      </c>
      <c r="B811" s="472" t="s">
        <v>1545</v>
      </c>
      <c r="C811" s="108">
        <v>0</v>
      </c>
    </row>
    <row r="812" customHeight="1" spans="1:3">
      <c r="A812" s="472">
        <v>21112</v>
      </c>
      <c r="B812" s="473" t="s">
        <v>1546</v>
      </c>
      <c r="C812" s="108">
        <f>C813</f>
        <v>0</v>
      </c>
    </row>
    <row r="813" customHeight="1" spans="1:3">
      <c r="A813" s="472">
        <v>2111201</v>
      </c>
      <c r="B813" s="472" t="s">
        <v>1547</v>
      </c>
      <c r="C813" s="108">
        <v>0</v>
      </c>
    </row>
    <row r="814" customHeight="1" spans="1:3">
      <c r="A814" s="472">
        <v>21113</v>
      </c>
      <c r="B814" s="473" t="s">
        <v>1548</v>
      </c>
      <c r="C814" s="108">
        <f>C815</f>
        <v>0</v>
      </c>
    </row>
    <row r="815" customHeight="1" spans="1:3">
      <c r="A815" s="472">
        <v>2111301</v>
      </c>
      <c r="B815" s="472" t="s">
        <v>1549</v>
      </c>
      <c r="C815" s="108">
        <v>0</v>
      </c>
    </row>
    <row r="816" customHeight="1" spans="1:3">
      <c r="A816" s="472">
        <v>21114</v>
      </c>
      <c r="B816" s="473" t="s">
        <v>1550</v>
      </c>
      <c r="C816" s="108">
        <f>SUM(C817:C830)</f>
        <v>0</v>
      </c>
    </row>
    <row r="817" customHeight="1" spans="1:3">
      <c r="A817" s="472">
        <v>2111401</v>
      </c>
      <c r="B817" s="472" t="s">
        <v>947</v>
      </c>
      <c r="C817" s="108">
        <v>0</v>
      </c>
    </row>
    <row r="818" customHeight="1" spans="1:3">
      <c r="A818" s="472">
        <v>2111402</v>
      </c>
      <c r="B818" s="472" t="s">
        <v>948</v>
      </c>
      <c r="C818" s="108">
        <v>0</v>
      </c>
    </row>
    <row r="819" customHeight="1" spans="1:3">
      <c r="A819" s="472">
        <v>2111403</v>
      </c>
      <c r="B819" s="472" t="s">
        <v>949</v>
      </c>
      <c r="C819" s="108">
        <v>0</v>
      </c>
    </row>
    <row r="820" customHeight="1" spans="1:3">
      <c r="A820" s="472">
        <v>2111404</v>
      </c>
      <c r="B820" s="472" t="s">
        <v>1551</v>
      </c>
      <c r="C820" s="108">
        <v>0</v>
      </c>
    </row>
    <row r="821" customHeight="1" spans="1:3">
      <c r="A821" s="472">
        <v>2111405</v>
      </c>
      <c r="B821" s="472" t="s">
        <v>1552</v>
      </c>
      <c r="C821" s="108">
        <v>0</v>
      </c>
    </row>
    <row r="822" customHeight="1" spans="1:3">
      <c r="A822" s="472">
        <v>2111406</v>
      </c>
      <c r="B822" s="472" t="s">
        <v>1553</v>
      </c>
      <c r="C822" s="108">
        <v>0</v>
      </c>
    </row>
    <row r="823" customHeight="1" spans="1:3">
      <c r="A823" s="472">
        <v>2111407</v>
      </c>
      <c r="B823" s="472" t="s">
        <v>1554</v>
      </c>
      <c r="C823" s="108">
        <v>0</v>
      </c>
    </row>
    <row r="824" customHeight="1" spans="1:3">
      <c r="A824" s="472">
        <v>2111408</v>
      </c>
      <c r="B824" s="472" t="s">
        <v>1555</v>
      </c>
      <c r="C824" s="108">
        <v>0</v>
      </c>
    </row>
    <row r="825" customHeight="1" spans="1:3">
      <c r="A825" s="472">
        <v>2111409</v>
      </c>
      <c r="B825" s="472" t="s">
        <v>1556</v>
      </c>
      <c r="C825" s="108">
        <v>0</v>
      </c>
    </row>
    <row r="826" customHeight="1" spans="1:3">
      <c r="A826" s="472">
        <v>2111410</v>
      </c>
      <c r="B826" s="472" t="s">
        <v>1557</v>
      </c>
      <c r="C826" s="108">
        <v>0</v>
      </c>
    </row>
    <row r="827" customHeight="1" spans="1:3">
      <c r="A827" s="472">
        <v>2111411</v>
      </c>
      <c r="B827" s="472" t="s">
        <v>988</v>
      </c>
      <c r="C827" s="108">
        <v>0</v>
      </c>
    </row>
    <row r="828" customHeight="1" spans="1:3">
      <c r="A828" s="472">
        <v>2111413</v>
      </c>
      <c r="B828" s="472" t="s">
        <v>1558</v>
      </c>
      <c r="C828" s="108">
        <v>0</v>
      </c>
    </row>
    <row r="829" customHeight="1" spans="1:3">
      <c r="A829" s="472">
        <v>2111450</v>
      </c>
      <c r="B829" s="472" t="s">
        <v>956</v>
      </c>
      <c r="C829" s="108">
        <v>0</v>
      </c>
    </row>
    <row r="830" customHeight="1" spans="1:3">
      <c r="A830" s="472">
        <v>2111499</v>
      </c>
      <c r="B830" s="472" t="s">
        <v>1559</v>
      </c>
      <c r="C830" s="108">
        <v>0</v>
      </c>
    </row>
    <row r="831" customHeight="1" spans="1:3">
      <c r="A831" s="472">
        <v>21199</v>
      </c>
      <c r="B831" s="473" t="s">
        <v>1560</v>
      </c>
      <c r="C831" s="108">
        <f>C832</f>
        <v>0</v>
      </c>
    </row>
    <row r="832" customHeight="1" spans="1:3">
      <c r="A832" s="472">
        <v>2119901</v>
      </c>
      <c r="B832" s="472" t="s">
        <v>1561</v>
      </c>
      <c r="C832" s="108">
        <v>0</v>
      </c>
    </row>
    <row r="833" customHeight="1" spans="1:3">
      <c r="A833" s="472">
        <v>212</v>
      </c>
      <c r="B833" s="473" t="s">
        <v>1562</v>
      </c>
      <c r="C833" s="108">
        <f>SUM(C834,C845,C847,C850,C852,C854)</f>
        <v>14498</v>
      </c>
    </row>
    <row r="834" customHeight="1" spans="1:3">
      <c r="A834" s="472">
        <v>21201</v>
      </c>
      <c r="B834" s="473" t="s">
        <v>1563</v>
      </c>
      <c r="C834" s="108">
        <f>SUM(C835:C844)</f>
        <v>3650</v>
      </c>
    </row>
    <row r="835" customHeight="1" spans="1:3">
      <c r="A835" s="472">
        <v>2120101</v>
      </c>
      <c r="B835" s="472" t="s">
        <v>947</v>
      </c>
      <c r="C835" s="108">
        <v>906</v>
      </c>
    </row>
    <row r="836" customHeight="1" spans="1:3">
      <c r="A836" s="472">
        <v>2120102</v>
      </c>
      <c r="B836" s="472" t="s">
        <v>948</v>
      </c>
      <c r="C836" s="108">
        <v>0</v>
      </c>
    </row>
    <row r="837" customHeight="1" spans="1:3">
      <c r="A837" s="472">
        <v>2120103</v>
      </c>
      <c r="B837" s="472" t="s">
        <v>949</v>
      </c>
      <c r="C837" s="108">
        <v>0</v>
      </c>
    </row>
    <row r="838" customHeight="1" spans="1:3">
      <c r="A838" s="472">
        <v>2120104</v>
      </c>
      <c r="B838" s="472" t="s">
        <v>1564</v>
      </c>
      <c r="C838" s="108">
        <v>400</v>
      </c>
    </row>
    <row r="839" customHeight="1" spans="1:3">
      <c r="A839" s="472">
        <v>2120105</v>
      </c>
      <c r="B839" s="472" t="s">
        <v>1565</v>
      </c>
      <c r="C839" s="108">
        <v>0</v>
      </c>
    </row>
    <row r="840" customHeight="1" spans="1:3">
      <c r="A840" s="472">
        <v>2120106</v>
      </c>
      <c r="B840" s="472" t="s">
        <v>1566</v>
      </c>
      <c r="C840" s="108">
        <v>7</v>
      </c>
    </row>
    <row r="841" customHeight="1" spans="1:3">
      <c r="A841" s="472">
        <v>2120107</v>
      </c>
      <c r="B841" s="472" t="s">
        <v>1567</v>
      </c>
      <c r="C841" s="108">
        <v>0</v>
      </c>
    </row>
    <row r="842" customHeight="1" spans="1:3">
      <c r="A842" s="472">
        <v>2120109</v>
      </c>
      <c r="B842" s="472" t="s">
        <v>1568</v>
      </c>
      <c r="C842" s="108">
        <v>0</v>
      </c>
    </row>
    <row r="843" customHeight="1" spans="1:3">
      <c r="A843" s="472">
        <v>2120110</v>
      </c>
      <c r="B843" s="472" t="s">
        <v>1569</v>
      </c>
      <c r="C843" s="108">
        <v>0</v>
      </c>
    </row>
    <row r="844" customHeight="1" spans="1:3">
      <c r="A844" s="472">
        <v>2120199</v>
      </c>
      <c r="B844" s="472" t="s">
        <v>1570</v>
      </c>
      <c r="C844" s="108">
        <v>2337</v>
      </c>
    </row>
    <row r="845" customHeight="1" spans="1:3">
      <c r="A845" s="472">
        <v>21202</v>
      </c>
      <c r="B845" s="473" t="s">
        <v>1571</v>
      </c>
      <c r="C845" s="108">
        <f>C846</f>
        <v>742</v>
      </c>
    </row>
    <row r="846" customHeight="1" spans="1:3">
      <c r="A846" s="472">
        <v>2120201</v>
      </c>
      <c r="B846" s="472" t="s">
        <v>1572</v>
      </c>
      <c r="C846" s="108">
        <v>742</v>
      </c>
    </row>
    <row r="847" customHeight="1" spans="1:3">
      <c r="A847" s="472">
        <v>21203</v>
      </c>
      <c r="B847" s="473" t="s">
        <v>1573</v>
      </c>
      <c r="C847" s="108">
        <f>SUM(C848:C849)</f>
        <v>3955</v>
      </c>
    </row>
    <row r="848" customHeight="1" spans="1:3">
      <c r="A848" s="472">
        <v>2120303</v>
      </c>
      <c r="B848" s="472" t="s">
        <v>1574</v>
      </c>
      <c r="C848" s="108">
        <v>1830</v>
      </c>
    </row>
    <row r="849" customHeight="1" spans="1:3">
      <c r="A849" s="472">
        <v>2120399</v>
      </c>
      <c r="B849" s="472" t="s">
        <v>1575</v>
      </c>
      <c r="C849" s="108">
        <v>2125</v>
      </c>
    </row>
    <row r="850" customHeight="1" spans="1:3">
      <c r="A850" s="472">
        <v>21205</v>
      </c>
      <c r="B850" s="473" t="s">
        <v>1576</v>
      </c>
      <c r="C850" s="108">
        <f t="shared" ref="C850:C854" si="1">C851</f>
        <v>6140</v>
      </c>
    </row>
    <row r="851" customHeight="1" spans="1:3">
      <c r="A851" s="472">
        <v>2120501</v>
      </c>
      <c r="B851" s="472" t="s">
        <v>1577</v>
      </c>
      <c r="C851" s="108">
        <v>6140</v>
      </c>
    </row>
    <row r="852" customHeight="1" spans="1:3">
      <c r="A852" s="472">
        <v>21206</v>
      </c>
      <c r="B852" s="473" t="s">
        <v>1578</v>
      </c>
      <c r="C852" s="108">
        <f>C853</f>
        <v>10</v>
      </c>
    </row>
    <row r="853" customHeight="1" spans="1:3">
      <c r="A853" s="472">
        <v>2120601</v>
      </c>
      <c r="B853" s="472" t="s">
        <v>1579</v>
      </c>
      <c r="C853" s="108">
        <v>10</v>
      </c>
    </row>
    <row r="854" customHeight="1" spans="1:3">
      <c r="A854" s="472">
        <v>21299</v>
      </c>
      <c r="B854" s="473" t="s">
        <v>1580</v>
      </c>
      <c r="C854" s="108">
        <f>C855</f>
        <v>1</v>
      </c>
    </row>
    <row r="855" customHeight="1" spans="1:3">
      <c r="A855" s="472">
        <v>2129901</v>
      </c>
      <c r="B855" s="472" t="s">
        <v>1581</v>
      </c>
      <c r="C855" s="108">
        <v>1</v>
      </c>
    </row>
    <row r="856" customHeight="1" spans="1:3">
      <c r="A856" s="472">
        <v>213</v>
      </c>
      <c r="B856" s="473" t="s">
        <v>1582</v>
      </c>
      <c r="C856" s="108">
        <f>SUM(C857,C882,C907,C933,C944,C955,C961,C968,C975,C978)</f>
        <v>51541</v>
      </c>
    </row>
    <row r="857" customHeight="1" spans="1:3">
      <c r="A857" s="472">
        <v>21301</v>
      </c>
      <c r="B857" s="473" t="s">
        <v>1583</v>
      </c>
      <c r="C857" s="108">
        <f>SUM(C858:C881)</f>
        <v>9208</v>
      </c>
    </row>
    <row r="858" customHeight="1" spans="1:3">
      <c r="A858" s="472">
        <v>2130101</v>
      </c>
      <c r="B858" s="472" t="s">
        <v>947</v>
      </c>
      <c r="C858" s="108">
        <v>351</v>
      </c>
    </row>
    <row r="859" customHeight="1" spans="1:3">
      <c r="A859" s="472">
        <v>2130102</v>
      </c>
      <c r="B859" s="472" t="s">
        <v>948</v>
      </c>
      <c r="C859" s="108">
        <v>6</v>
      </c>
    </row>
    <row r="860" customHeight="1" spans="1:3">
      <c r="A860" s="472">
        <v>2130103</v>
      </c>
      <c r="B860" s="472" t="s">
        <v>949</v>
      </c>
      <c r="C860" s="108">
        <v>0</v>
      </c>
    </row>
    <row r="861" customHeight="1" spans="1:3">
      <c r="A861" s="472">
        <v>2130104</v>
      </c>
      <c r="B861" s="472" t="s">
        <v>956</v>
      </c>
      <c r="C861" s="108">
        <v>2207</v>
      </c>
    </row>
    <row r="862" customHeight="1" spans="1:3">
      <c r="A862" s="472">
        <v>2130105</v>
      </c>
      <c r="B862" s="472" t="s">
        <v>1584</v>
      </c>
      <c r="C862" s="108">
        <v>0</v>
      </c>
    </row>
    <row r="863" customHeight="1" spans="1:3">
      <c r="A863" s="472">
        <v>2130106</v>
      </c>
      <c r="B863" s="472" t="s">
        <v>1585</v>
      </c>
      <c r="C863" s="108">
        <v>137</v>
      </c>
    </row>
    <row r="864" customHeight="1" spans="1:3">
      <c r="A864" s="472">
        <v>2130108</v>
      </c>
      <c r="B864" s="472" t="s">
        <v>1586</v>
      </c>
      <c r="C864" s="108">
        <v>699</v>
      </c>
    </row>
    <row r="865" customHeight="1" spans="1:3">
      <c r="A865" s="472">
        <v>2130109</v>
      </c>
      <c r="B865" s="472" t="s">
        <v>1587</v>
      </c>
      <c r="C865" s="108">
        <v>66</v>
      </c>
    </row>
    <row r="866" customHeight="1" spans="1:3">
      <c r="A866" s="472">
        <v>2130110</v>
      </c>
      <c r="B866" s="472" t="s">
        <v>1588</v>
      </c>
      <c r="C866" s="108">
        <v>66</v>
      </c>
    </row>
    <row r="867" customHeight="1" spans="1:3">
      <c r="A867" s="472">
        <v>2130111</v>
      </c>
      <c r="B867" s="472" t="s">
        <v>1589</v>
      </c>
      <c r="C867" s="108">
        <v>46</v>
      </c>
    </row>
    <row r="868" customHeight="1" spans="1:3">
      <c r="A868" s="472">
        <v>2130112</v>
      </c>
      <c r="B868" s="472" t="s">
        <v>1590</v>
      </c>
      <c r="C868" s="108">
        <v>188</v>
      </c>
    </row>
    <row r="869" customHeight="1" spans="1:3">
      <c r="A869" s="472">
        <v>2130114</v>
      </c>
      <c r="B869" s="472" t="s">
        <v>1591</v>
      </c>
      <c r="C869" s="108">
        <v>66</v>
      </c>
    </row>
    <row r="870" customHeight="1" spans="1:3">
      <c r="A870" s="472">
        <v>2130119</v>
      </c>
      <c r="B870" s="472" t="s">
        <v>1592</v>
      </c>
      <c r="C870" s="108">
        <v>17</v>
      </c>
    </row>
    <row r="871" customHeight="1" spans="1:3">
      <c r="A871" s="472">
        <v>2130120</v>
      </c>
      <c r="B871" s="472" t="s">
        <v>1593</v>
      </c>
      <c r="C871" s="108">
        <v>3</v>
      </c>
    </row>
    <row r="872" customHeight="1" spans="1:3">
      <c r="A872" s="472">
        <v>2130121</v>
      </c>
      <c r="B872" s="472" t="s">
        <v>1594</v>
      </c>
      <c r="C872" s="108">
        <v>0</v>
      </c>
    </row>
    <row r="873" customHeight="1" spans="1:3">
      <c r="A873" s="472">
        <v>2130122</v>
      </c>
      <c r="B873" s="472" t="s">
        <v>1595</v>
      </c>
      <c r="C873" s="108">
        <v>2282</v>
      </c>
    </row>
    <row r="874" customHeight="1" spans="1:3">
      <c r="A874" s="472">
        <v>2130124</v>
      </c>
      <c r="B874" s="472" t="s">
        <v>1596</v>
      </c>
      <c r="C874" s="108">
        <v>18</v>
      </c>
    </row>
    <row r="875" customHeight="1" spans="1:3">
      <c r="A875" s="472">
        <v>2130125</v>
      </c>
      <c r="B875" s="472" t="s">
        <v>1597</v>
      </c>
      <c r="C875" s="108">
        <v>0</v>
      </c>
    </row>
    <row r="876" customHeight="1" spans="1:3">
      <c r="A876" s="472">
        <v>2130126</v>
      </c>
      <c r="B876" s="472" t="s">
        <v>1598</v>
      </c>
      <c r="C876" s="108">
        <v>0</v>
      </c>
    </row>
    <row r="877" customHeight="1" spans="1:3">
      <c r="A877" s="472">
        <v>2130135</v>
      </c>
      <c r="B877" s="472" t="s">
        <v>1599</v>
      </c>
      <c r="C877" s="108">
        <v>233</v>
      </c>
    </row>
    <row r="878" customHeight="1" spans="1:3">
      <c r="A878" s="472">
        <v>2130142</v>
      </c>
      <c r="B878" s="472" t="s">
        <v>1600</v>
      </c>
      <c r="C878" s="108">
        <v>0</v>
      </c>
    </row>
    <row r="879" customHeight="1" spans="1:3">
      <c r="A879" s="472">
        <v>2130148</v>
      </c>
      <c r="B879" s="472" t="s">
        <v>1601</v>
      </c>
      <c r="C879" s="108">
        <v>0</v>
      </c>
    </row>
    <row r="880" customHeight="1" spans="1:3">
      <c r="A880" s="472">
        <v>2130152</v>
      </c>
      <c r="B880" s="472" t="s">
        <v>1602</v>
      </c>
      <c r="C880" s="108">
        <v>58</v>
      </c>
    </row>
    <row r="881" customHeight="1" spans="1:3">
      <c r="A881" s="472">
        <v>2130199</v>
      </c>
      <c r="B881" s="472" t="s">
        <v>1603</v>
      </c>
      <c r="C881" s="108">
        <v>2765</v>
      </c>
    </row>
    <row r="882" customHeight="1" spans="1:3">
      <c r="A882" s="472">
        <v>21302</v>
      </c>
      <c r="B882" s="473" t="s">
        <v>1604</v>
      </c>
      <c r="C882" s="108">
        <f>SUM(C883:C906)</f>
        <v>939</v>
      </c>
    </row>
    <row r="883" customHeight="1" spans="1:3">
      <c r="A883" s="472">
        <v>2130201</v>
      </c>
      <c r="B883" s="472" t="s">
        <v>947</v>
      </c>
      <c r="C883" s="108">
        <v>202</v>
      </c>
    </row>
    <row r="884" customHeight="1" spans="1:3">
      <c r="A884" s="472">
        <v>2130202</v>
      </c>
      <c r="B884" s="472" t="s">
        <v>948</v>
      </c>
      <c r="C884" s="108">
        <v>0</v>
      </c>
    </row>
    <row r="885" customHeight="1" spans="1:3">
      <c r="A885" s="472">
        <v>2130203</v>
      </c>
      <c r="B885" s="472" t="s">
        <v>949</v>
      </c>
      <c r="C885" s="108">
        <v>0</v>
      </c>
    </row>
    <row r="886" customHeight="1" spans="1:3">
      <c r="A886" s="472">
        <v>2130204</v>
      </c>
      <c r="B886" s="472" t="s">
        <v>1605</v>
      </c>
      <c r="C886" s="108">
        <v>33</v>
      </c>
    </row>
    <row r="887" customHeight="1" spans="1:3">
      <c r="A887" s="472">
        <v>2130205</v>
      </c>
      <c r="B887" s="472" t="s">
        <v>1606</v>
      </c>
      <c r="C887" s="108">
        <v>138</v>
      </c>
    </row>
    <row r="888" customHeight="1" spans="1:3">
      <c r="A888" s="472">
        <v>2130206</v>
      </c>
      <c r="B888" s="472" t="s">
        <v>1607</v>
      </c>
      <c r="C888" s="108">
        <v>0</v>
      </c>
    </row>
    <row r="889" customHeight="1" spans="1:3">
      <c r="A889" s="472">
        <v>2130207</v>
      </c>
      <c r="B889" s="472" t="s">
        <v>1608</v>
      </c>
      <c r="C889" s="108">
        <v>102</v>
      </c>
    </row>
    <row r="890" customHeight="1" spans="1:3">
      <c r="A890" s="472">
        <v>2130209</v>
      </c>
      <c r="B890" s="472" t="s">
        <v>1609</v>
      </c>
      <c r="C890" s="108">
        <v>244</v>
      </c>
    </row>
    <row r="891" customHeight="1" spans="1:3">
      <c r="A891" s="472">
        <v>2130210</v>
      </c>
      <c r="B891" s="472" t="s">
        <v>1610</v>
      </c>
      <c r="C891" s="108">
        <v>0</v>
      </c>
    </row>
    <row r="892" customHeight="1" spans="1:3">
      <c r="A892" s="472">
        <v>2130211</v>
      </c>
      <c r="B892" s="472" t="s">
        <v>1611</v>
      </c>
      <c r="C892" s="108">
        <v>15</v>
      </c>
    </row>
    <row r="893" customHeight="1" spans="1:3">
      <c r="A893" s="472">
        <v>2130212</v>
      </c>
      <c r="B893" s="472" t="s">
        <v>1612</v>
      </c>
      <c r="C893" s="108">
        <v>0</v>
      </c>
    </row>
    <row r="894" customHeight="1" spans="1:3">
      <c r="A894" s="472">
        <v>2130213</v>
      </c>
      <c r="B894" s="472" t="s">
        <v>1613</v>
      </c>
      <c r="C894" s="108">
        <v>4</v>
      </c>
    </row>
    <row r="895" customHeight="1" spans="1:3">
      <c r="A895" s="472">
        <v>2130217</v>
      </c>
      <c r="B895" s="472" t="s">
        <v>1614</v>
      </c>
      <c r="C895" s="108">
        <v>0</v>
      </c>
    </row>
    <row r="896" customHeight="1" spans="1:3">
      <c r="A896" s="472">
        <v>2130220</v>
      </c>
      <c r="B896" s="472" t="s">
        <v>1615</v>
      </c>
      <c r="C896" s="108">
        <v>0</v>
      </c>
    </row>
    <row r="897" customHeight="1" spans="1:3">
      <c r="A897" s="472">
        <v>2130221</v>
      </c>
      <c r="B897" s="472" t="s">
        <v>1616</v>
      </c>
      <c r="C897" s="108">
        <v>0</v>
      </c>
    </row>
    <row r="898" customHeight="1" spans="1:3">
      <c r="A898" s="472">
        <v>2130223</v>
      </c>
      <c r="B898" s="472" t="s">
        <v>1617</v>
      </c>
      <c r="C898" s="108">
        <v>0</v>
      </c>
    </row>
    <row r="899" customHeight="1" spans="1:3">
      <c r="A899" s="472">
        <v>2130226</v>
      </c>
      <c r="B899" s="472" t="s">
        <v>1618</v>
      </c>
      <c r="C899" s="108">
        <v>0</v>
      </c>
    </row>
    <row r="900" customHeight="1" spans="1:3">
      <c r="A900" s="472">
        <v>2130227</v>
      </c>
      <c r="B900" s="472" t="s">
        <v>1619</v>
      </c>
      <c r="C900" s="108">
        <v>0</v>
      </c>
    </row>
    <row r="901" customHeight="1" spans="1:3">
      <c r="A901" s="472">
        <v>2130232</v>
      </c>
      <c r="B901" s="472" t="s">
        <v>1620</v>
      </c>
      <c r="C901" s="108">
        <v>0</v>
      </c>
    </row>
    <row r="902" customHeight="1" spans="1:3">
      <c r="A902" s="472">
        <v>2130234</v>
      </c>
      <c r="B902" s="472" t="s">
        <v>1621</v>
      </c>
      <c r="C902" s="108">
        <v>0</v>
      </c>
    </row>
    <row r="903" customHeight="1" spans="1:3">
      <c r="A903" s="472">
        <v>2130235</v>
      </c>
      <c r="B903" s="472" t="s">
        <v>1622</v>
      </c>
      <c r="C903" s="108">
        <v>0</v>
      </c>
    </row>
    <row r="904" customHeight="1" spans="1:3">
      <c r="A904" s="472">
        <v>2130236</v>
      </c>
      <c r="B904" s="472" t="s">
        <v>1623</v>
      </c>
      <c r="C904" s="108">
        <v>0</v>
      </c>
    </row>
    <row r="905" customHeight="1" spans="1:3">
      <c r="A905" s="472">
        <v>2130237</v>
      </c>
      <c r="B905" s="472" t="s">
        <v>1624</v>
      </c>
      <c r="C905" s="108">
        <v>0</v>
      </c>
    </row>
    <row r="906" customHeight="1" spans="1:3">
      <c r="A906" s="472">
        <v>2130299</v>
      </c>
      <c r="B906" s="472" t="s">
        <v>1625</v>
      </c>
      <c r="C906" s="108">
        <v>201</v>
      </c>
    </row>
    <row r="907" customHeight="1" spans="1:3">
      <c r="A907" s="472">
        <v>21303</v>
      </c>
      <c r="B907" s="473" t="s">
        <v>1626</v>
      </c>
      <c r="C907" s="108">
        <f>SUM(C908:C932)</f>
        <v>13488</v>
      </c>
    </row>
    <row r="908" customHeight="1" spans="1:3">
      <c r="A908" s="472">
        <v>2130301</v>
      </c>
      <c r="B908" s="472" t="s">
        <v>947</v>
      </c>
      <c r="C908" s="108">
        <v>242</v>
      </c>
    </row>
    <row r="909" customHeight="1" spans="1:3">
      <c r="A909" s="472">
        <v>2130302</v>
      </c>
      <c r="B909" s="472" t="s">
        <v>948</v>
      </c>
      <c r="C909" s="108">
        <v>0</v>
      </c>
    </row>
    <row r="910" customHeight="1" spans="1:3">
      <c r="A910" s="472">
        <v>2130303</v>
      </c>
      <c r="B910" s="472" t="s">
        <v>949</v>
      </c>
      <c r="C910" s="108">
        <v>0</v>
      </c>
    </row>
    <row r="911" customHeight="1" spans="1:3">
      <c r="A911" s="472">
        <v>2130304</v>
      </c>
      <c r="B911" s="472" t="s">
        <v>1627</v>
      </c>
      <c r="C911" s="108">
        <v>0</v>
      </c>
    </row>
    <row r="912" customHeight="1" spans="1:3">
      <c r="A912" s="472">
        <v>2130305</v>
      </c>
      <c r="B912" s="472" t="s">
        <v>1628</v>
      </c>
      <c r="C912" s="108">
        <v>1276</v>
      </c>
    </row>
    <row r="913" customHeight="1" spans="1:3">
      <c r="A913" s="472">
        <v>2130306</v>
      </c>
      <c r="B913" s="472" t="s">
        <v>1629</v>
      </c>
      <c r="C913" s="108">
        <v>1744</v>
      </c>
    </row>
    <row r="914" customHeight="1" spans="1:3">
      <c r="A914" s="472">
        <v>2130307</v>
      </c>
      <c r="B914" s="472" t="s">
        <v>1630</v>
      </c>
      <c r="C914" s="108">
        <v>0</v>
      </c>
    </row>
    <row r="915" customHeight="1" spans="1:3">
      <c r="A915" s="472">
        <v>2130308</v>
      </c>
      <c r="B915" s="472" t="s">
        <v>1631</v>
      </c>
      <c r="C915" s="108">
        <v>0</v>
      </c>
    </row>
    <row r="916" customHeight="1" spans="1:3">
      <c r="A916" s="472">
        <v>2130309</v>
      </c>
      <c r="B916" s="472" t="s">
        <v>1632</v>
      </c>
      <c r="C916" s="108">
        <v>0</v>
      </c>
    </row>
    <row r="917" customHeight="1" spans="1:3">
      <c r="A917" s="472">
        <v>2130310</v>
      </c>
      <c r="B917" s="472" t="s">
        <v>1633</v>
      </c>
      <c r="C917" s="108">
        <v>0</v>
      </c>
    </row>
    <row r="918" customHeight="1" spans="1:3">
      <c r="A918" s="472">
        <v>2130311</v>
      </c>
      <c r="B918" s="472" t="s">
        <v>1634</v>
      </c>
      <c r="C918" s="108">
        <v>75</v>
      </c>
    </row>
    <row r="919" customHeight="1" spans="1:3">
      <c r="A919" s="472">
        <v>2130312</v>
      </c>
      <c r="B919" s="472" t="s">
        <v>1635</v>
      </c>
      <c r="C919" s="108">
        <v>0</v>
      </c>
    </row>
    <row r="920" customHeight="1" spans="1:3">
      <c r="A920" s="472">
        <v>2130313</v>
      </c>
      <c r="B920" s="472" t="s">
        <v>1636</v>
      </c>
      <c r="C920" s="108">
        <v>0</v>
      </c>
    </row>
    <row r="921" customHeight="1" spans="1:3">
      <c r="A921" s="472">
        <v>2130314</v>
      </c>
      <c r="B921" s="472" t="s">
        <v>1637</v>
      </c>
      <c r="C921" s="108">
        <v>419</v>
      </c>
    </row>
    <row r="922" customHeight="1" spans="1:3">
      <c r="A922" s="472">
        <v>2130315</v>
      </c>
      <c r="B922" s="472" t="s">
        <v>1638</v>
      </c>
      <c r="C922" s="108">
        <v>0</v>
      </c>
    </row>
    <row r="923" customHeight="1" spans="1:3">
      <c r="A923" s="472">
        <v>2130316</v>
      </c>
      <c r="B923" s="472" t="s">
        <v>1639</v>
      </c>
      <c r="C923" s="108">
        <v>6957</v>
      </c>
    </row>
    <row r="924" customHeight="1" spans="1:3">
      <c r="A924" s="472">
        <v>2130317</v>
      </c>
      <c r="B924" s="472" t="s">
        <v>1640</v>
      </c>
      <c r="C924" s="108">
        <v>0</v>
      </c>
    </row>
    <row r="925" customHeight="1" spans="1:3">
      <c r="A925" s="472">
        <v>2130318</v>
      </c>
      <c r="B925" s="472" t="s">
        <v>1641</v>
      </c>
      <c r="C925" s="108">
        <v>0</v>
      </c>
    </row>
    <row r="926" customHeight="1" spans="1:3">
      <c r="A926" s="472">
        <v>2130319</v>
      </c>
      <c r="B926" s="472" t="s">
        <v>1642</v>
      </c>
      <c r="C926" s="108">
        <v>0</v>
      </c>
    </row>
    <row r="927" customHeight="1" spans="1:3">
      <c r="A927" s="472">
        <v>2130321</v>
      </c>
      <c r="B927" s="472" t="s">
        <v>1643</v>
      </c>
      <c r="C927" s="108">
        <v>128</v>
      </c>
    </row>
    <row r="928" customHeight="1" spans="1:3">
      <c r="A928" s="472">
        <v>2130322</v>
      </c>
      <c r="B928" s="472" t="s">
        <v>1644</v>
      </c>
      <c r="C928" s="108">
        <v>42</v>
      </c>
    </row>
    <row r="929" customHeight="1" spans="1:3">
      <c r="A929" s="472">
        <v>2130333</v>
      </c>
      <c r="B929" s="472" t="s">
        <v>1617</v>
      </c>
      <c r="C929" s="108">
        <v>0</v>
      </c>
    </row>
    <row r="930" customHeight="1" spans="1:3">
      <c r="A930" s="472">
        <v>2130334</v>
      </c>
      <c r="B930" s="472" t="s">
        <v>1645</v>
      </c>
      <c r="C930" s="108">
        <v>0</v>
      </c>
    </row>
    <row r="931" customHeight="1" spans="1:3">
      <c r="A931" s="472">
        <v>2130335</v>
      </c>
      <c r="B931" s="472" t="s">
        <v>1646</v>
      </c>
      <c r="C931" s="108">
        <v>1432</v>
      </c>
    </row>
    <row r="932" customHeight="1" spans="1:3">
      <c r="A932" s="472">
        <v>2130399</v>
      </c>
      <c r="B932" s="472" t="s">
        <v>1647</v>
      </c>
      <c r="C932" s="108">
        <v>1173</v>
      </c>
    </row>
    <row r="933" customHeight="1" spans="1:3">
      <c r="A933" s="472">
        <v>21304</v>
      </c>
      <c r="B933" s="473" t="s">
        <v>1648</v>
      </c>
      <c r="C933" s="108">
        <f>SUM(C934:C943)</f>
        <v>0</v>
      </c>
    </row>
    <row r="934" customHeight="1" spans="1:3">
      <c r="A934" s="472">
        <v>2130401</v>
      </c>
      <c r="B934" s="472" t="s">
        <v>947</v>
      </c>
      <c r="C934" s="108">
        <v>0</v>
      </c>
    </row>
    <row r="935" customHeight="1" spans="1:3">
      <c r="A935" s="472">
        <v>2130402</v>
      </c>
      <c r="B935" s="472" t="s">
        <v>948</v>
      </c>
      <c r="C935" s="108">
        <v>0</v>
      </c>
    </row>
    <row r="936" customHeight="1" spans="1:3">
      <c r="A936" s="472">
        <v>2130403</v>
      </c>
      <c r="B936" s="472" t="s">
        <v>949</v>
      </c>
      <c r="C936" s="108">
        <v>0</v>
      </c>
    </row>
    <row r="937" customHeight="1" spans="1:3">
      <c r="A937" s="472">
        <v>2130404</v>
      </c>
      <c r="B937" s="472" t="s">
        <v>1649</v>
      </c>
      <c r="C937" s="108">
        <v>0</v>
      </c>
    </row>
    <row r="938" customHeight="1" spans="1:3">
      <c r="A938" s="472">
        <v>2130405</v>
      </c>
      <c r="B938" s="472" t="s">
        <v>1650</v>
      </c>
      <c r="C938" s="108">
        <v>0</v>
      </c>
    </row>
    <row r="939" customHeight="1" spans="1:3">
      <c r="A939" s="472">
        <v>2130406</v>
      </c>
      <c r="B939" s="472" t="s">
        <v>1651</v>
      </c>
      <c r="C939" s="108">
        <v>0</v>
      </c>
    </row>
    <row r="940" customHeight="1" spans="1:3">
      <c r="A940" s="472">
        <v>2130407</v>
      </c>
      <c r="B940" s="472" t="s">
        <v>1652</v>
      </c>
      <c r="C940" s="108">
        <v>0</v>
      </c>
    </row>
    <row r="941" customHeight="1" spans="1:3">
      <c r="A941" s="472">
        <v>2130408</v>
      </c>
      <c r="B941" s="472" t="s">
        <v>1653</v>
      </c>
      <c r="C941" s="108">
        <v>0</v>
      </c>
    </row>
    <row r="942" customHeight="1" spans="1:3">
      <c r="A942" s="472">
        <v>2130409</v>
      </c>
      <c r="B942" s="472" t="s">
        <v>1654</v>
      </c>
      <c r="C942" s="108">
        <v>0</v>
      </c>
    </row>
    <row r="943" customHeight="1" spans="1:3">
      <c r="A943" s="472">
        <v>2130499</v>
      </c>
      <c r="B943" s="472" t="s">
        <v>1655</v>
      </c>
      <c r="C943" s="108">
        <v>0</v>
      </c>
    </row>
    <row r="944" customHeight="1" spans="1:3">
      <c r="A944" s="472">
        <v>21305</v>
      </c>
      <c r="B944" s="473" t="s">
        <v>1656</v>
      </c>
      <c r="C944" s="108">
        <f>SUM(C945:C954)</f>
        <v>15974</v>
      </c>
    </row>
    <row r="945" customHeight="1" spans="1:3">
      <c r="A945" s="472">
        <v>2130501</v>
      </c>
      <c r="B945" s="472" t="s">
        <v>947</v>
      </c>
      <c r="C945" s="108">
        <v>90</v>
      </c>
    </row>
    <row r="946" customHeight="1" spans="1:3">
      <c r="A946" s="472">
        <v>2130502</v>
      </c>
      <c r="B946" s="472" t="s">
        <v>948</v>
      </c>
      <c r="C946" s="108">
        <v>54</v>
      </c>
    </row>
    <row r="947" customHeight="1" spans="1:3">
      <c r="A947" s="472">
        <v>2130503</v>
      </c>
      <c r="B947" s="472" t="s">
        <v>949</v>
      </c>
      <c r="C947" s="108">
        <v>0</v>
      </c>
    </row>
    <row r="948" customHeight="1" spans="1:3">
      <c r="A948" s="472">
        <v>2130504</v>
      </c>
      <c r="B948" s="472" t="s">
        <v>1657</v>
      </c>
      <c r="C948" s="108">
        <v>1554</v>
      </c>
    </row>
    <row r="949" customHeight="1" spans="1:3">
      <c r="A949" s="472">
        <v>2130505</v>
      </c>
      <c r="B949" s="472" t="s">
        <v>1658</v>
      </c>
      <c r="C949" s="108">
        <v>11215</v>
      </c>
    </row>
    <row r="950" customHeight="1" spans="1:3">
      <c r="A950" s="472">
        <v>2130506</v>
      </c>
      <c r="B950" s="472" t="s">
        <v>1659</v>
      </c>
      <c r="C950" s="108">
        <v>22</v>
      </c>
    </row>
    <row r="951" customHeight="1" spans="1:3">
      <c r="A951" s="472">
        <v>2130507</v>
      </c>
      <c r="B951" s="472" t="s">
        <v>1660</v>
      </c>
      <c r="C951" s="108">
        <v>0</v>
      </c>
    </row>
    <row r="952" customHeight="1" spans="1:3">
      <c r="A952" s="472">
        <v>2130508</v>
      </c>
      <c r="B952" s="472" t="s">
        <v>1661</v>
      </c>
      <c r="C952" s="108">
        <v>0</v>
      </c>
    </row>
    <row r="953" customHeight="1" spans="1:3">
      <c r="A953" s="472">
        <v>2130550</v>
      </c>
      <c r="B953" s="472" t="s">
        <v>1662</v>
      </c>
      <c r="C953" s="108">
        <v>0</v>
      </c>
    </row>
    <row r="954" customHeight="1" spans="1:3">
      <c r="A954" s="472">
        <v>2130599</v>
      </c>
      <c r="B954" s="472" t="s">
        <v>1663</v>
      </c>
      <c r="C954" s="108">
        <v>3039</v>
      </c>
    </row>
    <row r="955" customHeight="1" spans="1:3">
      <c r="A955" s="472">
        <v>21306</v>
      </c>
      <c r="B955" s="473" t="s">
        <v>1664</v>
      </c>
      <c r="C955" s="108">
        <f>SUM(C956:C960)</f>
        <v>1311</v>
      </c>
    </row>
    <row r="956" customHeight="1" spans="1:3">
      <c r="A956" s="472">
        <v>2130601</v>
      </c>
      <c r="B956" s="472" t="s">
        <v>1241</v>
      </c>
      <c r="C956" s="108">
        <v>70</v>
      </c>
    </row>
    <row r="957" customHeight="1" spans="1:3">
      <c r="A957" s="472">
        <v>2130602</v>
      </c>
      <c r="B957" s="472" t="s">
        <v>1665</v>
      </c>
      <c r="C957" s="108">
        <v>1241</v>
      </c>
    </row>
    <row r="958" customHeight="1" spans="1:3">
      <c r="A958" s="472">
        <v>2130603</v>
      </c>
      <c r="B958" s="472" t="s">
        <v>1666</v>
      </c>
      <c r="C958" s="108">
        <v>0</v>
      </c>
    </row>
    <row r="959" customHeight="1" spans="1:3">
      <c r="A959" s="472">
        <v>2130604</v>
      </c>
      <c r="B959" s="472" t="s">
        <v>1667</v>
      </c>
      <c r="C959" s="108">
        <v>0</v>
      </c>
    </row>
    <row r="960" customHeight="1" spans="1:3">
      <c r="A960" s="472">
        <v>2130699</v>
      </c>
      <c r="B960" s="472" t="s">
        <v>1668</v>
      </c>
      <c r="C960" s="108">
        <v>0</v>
      </c>
    </row>
    <row r="961" customHeight="1" spans="1:3">
      <c r="A961" s="472">
        <v>21307</v>
      </c>
      <c r="B961" s="473" t="s">
        <v>1669</v>
      </c>
      <c r="C961" s="108">
        <f>SUM(C962:C967)</f>
        <v>5681</v>
      </c>
    </row>
    <row r="962" customHeight="1" spans="1:3">
      <c r="A962" s="472">
        <v>2130701</v>
      </c>
      <c r="B962" s="472" t="s">
        <v>1670</v>
      </c>
      <c r="C962" s="108">
        <v>503</v>
      </c>
    </row>
    <row r="963" customHeight="1" spans="1:3">
      <c r="A963" s="472">
        <v>2130704</v>
      </c>
      <c r="B963" s="472" t="s">
        <v>1671</v>
      </c>
      <c r="C963" s="108">
        <v>2694</v>
      </c>
    </row>
    <row r="964" customHeight="1" spans="1:3">
      <c r="A964" s="472">
        <v>2130705</v>
      </c>
      <c r="B964" s="472" t="s">
        <v>1672</v>
      </c>
      <c r="C964" s="108">
        <v>1897</v>
      </c>
    </row>
    <row r="965" customHeight="1" spans="1:3">
      <c r="A965" s="472">
        <v>2130706</v>
      </c>
      <c r="B965" s="472" t="s">
        <v>1673</v>
      </c>
      <c r="C965" s="108">
        <v>570</v>
      </c>
    </row>
    <row r="966" customHeight="1" spans="1:3">
      <c r="A966" s="472">
        <v>2130707</v>
      </c>
      <c r="B966" s="472" t="s">
        <v>1674</v>
      </c>
      <c r="C966" s="108">
        <v>0</v>
      </c>
    </row>
    <row r="967" customHeight="1" spans="1:3">
      <c r="A967" s="472">
        <v>2130799</v>
      </c>
      <c r="B967" s="472" t="s">
        <v>1675</v>
      </c>
      <c r="C967" s="108">
        <v>17</v>
      </c>
    </row>
    <row r="968" customHeight="1" spans="1:3">
      <c r="A968" s="472">
        <v>21308</v>
      </c>
      <c r="B968" s="473" t="s">
        <v>1676</v>
      </c>
      <c r="C968" s="108">
        <f>SUM(C969:C974)</f>
        <v>3351</v>
      </c>
    </row>
    <row r="969" customHeight="1" spans="1:3">
      <c r="A969" s="472">
        <v>2130801</v>
      </c>
      <c r="B969" s="472" t="s">
        <v>1677</v>
      </c>
      <c r="C969" s="108">
        <v>0</v>
      </c>
    </row>
    <row r="970" customHeight="1" spans="1:3">
      <c r="A970" s="472">
        <v>2130802</v>
      </c>
      <c r="B970" s="472" t="s">
        <v>1678</v>
      </c>
      <c r="C970" s="108">
        <v>0</v>
      </c>
    </row>
    <row r="971" customHeight="1" spans="1:3">
      <c r="A971" s="472">
        <v>2130803</v>
      </c>
      <c r="B971" s="472" t="s">
        <v>1679</v>
      </c>
      <c r="C971" s="108">
        <v>752</v>
      </c>
    </row>
    <row r="972" customHeight="1" spans="1:3">
      <c r="A972" s="472">
        <v>2130804</v>
      </c>
      <c r="B972" s="472" t="s">
        <v>1680</v>
      </c>
      <c r="C972" s="108">
        <v>0</v>
      </c>
    </row>
    <row r="973" customHeight="1" spans="1:3">
      <c r="A973" s="472">
        <v>2130805</v>
      </c>
      <c r="B973" s="472" t="s">
        <v>1681</v>
      </c>
      <c r="C973" s="108">
        <v>0</v>
      </c>
    </row>
    <row r="974" customHeight="1" spans="1:3">
      <c r="A974" s="472">
        <v>2130899</v>
      </c>
      <c r="B974" s="472" t="s">
        <v>1682</v>
      </c>
      <c r="C974" s="108">
        <v>2599</v>
      </c>
    </row>
    <row r="975" customHeight="1" spans="1:3">
      <c r="A975" s="472">
        <v>21309</v>
      </c>
      <c r="B975" s="473" t="s">
        <v>1683</v>
      </c>
      <c r="C975" s="108">
        <f>SUM(C976:C977)</f>
        <v>0</v>
      </c>
    </row>
    <row r="976" customHeight="1" spans="1:3">
      <c r="A976" s="472">
        <v>2130901</v>
      </c>
      <c r="B976" s="472" t="s">
        <v>1684</v>
      </c>
      <c r="C976" s="108">
        <v>0</v>
      </c>
    </row>
    <row r="977" customHeight="1" spans="1:3">
      <c r="A977" s="472">
        <v>2130999</v>
      </c>
      <c r="B977" s="472" t="s">
        <v>1685</v>
      </c>
      <c r="C977" s="108">
        <v>0</v>
      </c>
    </row>
    <row r="978" customHeight="1" spans="1:3">
      <c r="A978" s="472">
        <v>21399</v>
      </c>
      <c r="B978" s="473" t="s">
        <v>1686</v>
      </c>
      <c r="C978" s="108">
        <f>C979+C980</f>
        <v>1589</v>
      </c>
    </row>
    <row r="979" customHeight="1" spans="1:3">
      <c r="A979" s="472">
        <v>2139901</v>
      </c>
      <c r="B979" s="472" t="s">
        <v>1687</v>
      </c>
      <c r="C979" s="108">
        <v>0</v>
      </c>
    </row>
    <row r="980" customHeight="1" spans="1:3">
      <c r="A980" s="472">
        <v>2139999</v>
      </c>
      <c r="B980" s="472" t="s">
        <v>1688</v>
      </c>
      <c r="C980" s="108">
        <v>1589</v>
      </c>
    </row>
    <row r="981" customHeight="1" spans="1:3">
      <c r="A981" s="472">
        <v>214</v>
      </c>
      <c r="B981" s="473" t="s">
        <v>1689</v>
      </c>
      <c r="C981" s="108">
        <f>SUM(C982,C1005,C1015,C1025,C1030,C1037,C1042)</f>
        <v>24346</v>
      </c>
    </row>
    <row r="982" customHeight="1" spans="1:3">
      <c r="A982" s="472">
        <v>21401</v>
      </c>
      <c r="B982" s="473" t="s">
        <v>1690</v>
      </c>
      <c r="C982" s="108">
        <f>SUM(C983:C1004)</f>
        <v>24180</v>
      </c>
    </row>
    <row r="983" customHeight="1" spans="1:3">
      <c r="A983" s="472">
        <v>2140101</v>
      </c>
      <c r="B983" s="472" t="s">
        <v>947</v>
      </c>
      <c r="C983" s="108">
        <v>473</v>
      </c>
    </row>
    <row r="984" customHeight="1" spans="1:3">
      <c r="A984" s="472">
        <v>2140102</v>
      </c>
      <c r="B984" s="472" t="s">
        <v>948</v>
      </c>
      <c r="C984" s="108">
        <v>0</v>
      </c>
    </row>
    <row r="985" customHeight="1" spans="1:3">
      <c r="A985" s="472">
        <v>2140103</v>
      </c>
      <c r="B985" s="472" t="s">
        <v>949</v>
      </c>
      <c r="C985" s="108">
        <v>0</v>
      </c>
    </row>
    <row r="986" customHeight="1" spans="1:3">
      <c r="A986" s="472">
        <v>2140104</v>
      </c>
      <c r="B986" s="472" t="s">
        <v>1691</v>
      </c>
      <c r="C986" s="108">
        <v>23031</v>
      </c>
    </row>
    <row r="987" customHeight="1" spans="1:3">
      <c r="A987" s="472">
        <v>2140106</v>
      </c>
      <c r="B987" s="472" t="s">
        <v>1692</v>
      </c>
      <c r="C987" s="108">
        <v>364</v>
      </c>
    </row>
    <row r="988" customHeight="1" spans="1:3">
      <c r="A988" s="472">
        <v>2140109</v>
      </c>
      <c r="B988" s="472" t="s">
        <v>1693</v>
      </c>
      <c r="C988" s="108">
        <v>0</v>
      </c>
    </row>
    <row r="989" customHeight="1" spans="1:3">
      <c r="A989" s="472">
        <v>2140110</v>
      </c>
      <c r="B989" s="472" t="s">
        <v>1694</v>
      </c>
      <c r="C989" s="108">
        <v>2</v>
      </c>
    </row>
    <row r="990" customHeight="1" spans="1:3">
      <c r="A990" s="472">
        <v>2140111</v>
      </c>
      <c r="B990" s="472" t="s">
        <v>1695</v>
      </c>
      <c r="C990" s="108">
        <v>0</v>
      </c>
    </row>
    <row r="991" customHeight="1" spans="1:3">
      <c r="A991" s="472">
        <v>2140112</v>
      </c>
      <c r="B991" s="472" t="s">
        <v>1696</v>
      </c>
      <c r="C991" s="108">
        <v>301</v>
      </c>
    </row>
    <row r="992" customHeight="1" spans="1:3">
      <c r="A992" s="472">
        <v>2140114</v>
      </c>
      <c r="B992" s="472" t="s">
        <v>1697</v>
      </c>
      <c r="C992" s="108">
        <v>0</v>
      </c>
    </row>
    <row r="993" customHeight="1" spans="1:3">
      <c r="A993" s="472">
        <v>2140122</v>
      </c>
      <c r="B993" s="472" t="s">
        <v>1698</v>
      </c>
      <c r="C993" s="108">
        <v>0</v>
      </c>
    </row>
    <row r="994" customHeight="1" spans="1:3">
      <c r="A994" s="472">
        <v>2140123</v>
      </c>
      <c r="B994" s="472" t="s">
        <v>1699</v>
      </c>
      <c r="C994" s="108">
        <v>0</v>
      </c>
    </row>
    <row r="995" customHeight="1" spans="1:3">
      <c r="A995" s="472">
        <v>2140127</v>
      </c>
      <c r="B995" s="472" t="s">
        <v>1700</v>
      </c>
      <c r="C995" s="108">
        <v>0</v>
      </c>
    </row>
    <row r="996" customHeight="1" spans="1:3">
      <c r="A996" s="472">
        <v>2140128</v>
      </c>
      <c r="B996" s="472" t="s">
        <v>1701</v>
      </c>
      <c r="C996" s="108">
        <v>0</v>
      </c>
    </row>
    <row r="997" customHeight="1" spans="1:3">
      <c r="A997" s="472">
        <v>2140129</v>
      </c>
      <c r="B997" s="472" t="s">
        <v>1702</v>
      </c>
      <c r="C997" s="108">
        <v>0</v>
      </c>
    </row>
    <row r="998" customHeight="1" spans="1:3">
      <c r="A998" s="472">
        <v>2140130</v>
      </c>
      <c r="B998" s="472" t="s">
        <v>1703</v>
      </c>
      <c r="C998" s="108">
        <v>0</v>
      </c>
    </row>
    <row r="999" customHeight="1" spans="1:3">
      <c r="A999" s="472">
        <v>2140131</v>
      </c>
      <c r="B999" s="472" t="s">
        <v>1704</v>
      </c>
      <c r="C999" s="108">
        <v>0</v>
      </c>
    </row>
    <row r="1000" customHeight="1" spans="1:3">
      <c r="A1000" s="472">
        <v>2140133</v>
      </c>
      <c r="B1000" s="472" t="s">
        <v>1705</v>
      </c>
      <c r="C1000" s="108">
        <v>0</v>
      </c>
    </row>
    <row r="1001" customHeight="1" spans="1:3">
      <c r="A1001" s="472">
        <v>2140136</v>
      </c>
      <c r="B1001" s="472" t="s">
        <v>1706</v>
      </c>
      <c r="C1001" s="108">
        <v>0</v>
      </c>
    </row>
    <row r="1002" customHeight="1" spans="1:3">
      <c r="A1002" s="472">
        <v>2140138</v>
      </c>
      <c r="B1002" s="472" t="s">
        <v>1707</v>
      </c>
      <c r="C1002" s="108">
        <v>0</v>
      </c>
    </row>
    <row r="1003" customHeight="1" spans="1:3">
      <c r="A1003" s="472">
        <v>2140139</v>
      </c>
      <c r="B1003" s="472" t="s">
        <v>1708</v>
      </c>
      <c r="C1003" s="108">
        <v>0</v>
      </c>
    </row>
    <row r="1004" customHeight="1" spans="1:3">
      <c r="A1004" s="472">
        <v>2140199</v>
      </c>
      <c r="B1004" s="472" t="s">
        <v>1709</v>
      </c>
      <c r="C1004" s="108">
        <v>9</v>
      </c>
    </row>
    <row r="1005" customHeight="1" spans="1:3">
      <c r="A1005" s="472">
        <v>21402</v>
      </c>
      <c r="B1005" s="473" t="s">
        <v>1710</v>
      </c>
      <c r="C1005" s="108">
        <f>SUM(C1006:C1014)</f>
        <v>0</v>
      </c>
    </row>
    <row r="1006" customHeight="1" spans="1:3">
      <c r="A1006" s="472">
        <v>2140201</v>
      </c>
      <c r="B1006" s="472" t="s">
        <v>947</v>
      </c>
      <c r="C1006" s="108">
        <v>0</v>
      </c>
    </row>
    <row r="1007" customHeight="1" spans="1:3">
      <c r="A1007" s="472">
        <v>2140202</v>
      </c>
      <c r="B1007" s="472" t="s">
        <v>948</v>
      </c>
      <c r="C1007" s="108">
        <v>0</v>
      </c>
    </row>
    <row r="1008" customHeight="1" spans="1:3">
      <c r="A1008" s="472">
        <v>2140203</v>
      </c>
      <c r="B1008" s="472" t="s">
        <v>949</v>
      </c>
      <c r="C1008" s="108">
        <v>0</v>
      </c>
    </row>
    <row r="1009" customHeight="1" spans="1:3">
      <c r="A1009" s="472">
        <v>2140204</v>
      </c>
      <c r="B1009" s="472" t="s">
        <v>1711</v>
      </c>
      <c r="C1009" s="108">
        <v>0</v>
      </c>
    </row>
    <row r="1010" customHeight="1" spans="1:3">
      <c r="A1010" s="472">
        <v>2140205</v>
      </c>
      <c r="B1010" s="472" t="s">
        <v>1712</v>
      </c>
      <c r="C1010" s="108">
        <v>0</v>
      </c>
    </row>
    <row r="1011" customHeight="1" spans="1:3">
      <c r="A1011" s="472">
        <v>2140206</v>
      </c>
      <c r="B1011" s="472" t="s">
        <v>1713</v>
      </c>
      <c r="C1011" s="108">
        <v>0</v>
      </c>
    </row>
    <row r="1012" customHeight="1" spans="1:3">
      <c r="A1012" s="472">
        <v>2140207</v>
      </c>
      <c r="B1012" s="472" t="s">
        <v>1714</v>
      </c>
      <c r="C1012" s="108">
        <v>0</v>
      </c>
    </row>
    <row r="1013" customHeight="1" spans="1:3">
      <c r="A1013" s="472">
        <v>2140208</v>
      </c>
      <c r="B1013" s="472" t="s">
        <v>1715</v>
      </c>
      <c r="C1013" s="108">
        <v>0</v>
      </c>
    </row>
    <row r="1014" customHeight="1" spans="1:3">
      <c r="A1014" s="472">
        <v>2140299</v>
      </c>
      <c r="B1014" s="472" t="s">
        <v>1716</v>
      </c>
      <c r="C1014" s="108">
        <v>0</v>
      </c>
    </row>
    <row r="1015" customHeight="1" spans="1:3">
      <c r="A1015" s="472">
        <v>21403</v>
      </c>
      <c r="B1015" s="473" t="s">
        <v>1717</v>
      </c>
      <c r="C1015" s="108">
        <f>SUM(C1016:C1024)</f>
        <v>0</v>
      </c>
    </row>
    <row r="1016" customHeight="1" spans="1:3">
      <c r="A1016" s="472">
        <v>2140301</v>
      </c>
      <c r="B1016" s="472" t="s">
        <v>947</v>
      </c>
      <c r="C1016" s="108">
        <v>0</v>
      </c>
    </row>
    <row r="1017" customHeight="1" spans="1:3">
      <c r="A1017" s="472">
        <v>2140302</v>
      </c>
      <c r="B1017" s="472" t="s">
        <v>948</v>
      </c>
      <c r="C1017" s="108">
        <v>0</v>
      </c>
    </row>
    <row r="1018" customHeight="1" spans="1:3">
      <c r="A1018" s="472">
        <v>2140303</v>
      </c>
      <c r="B1018" s="472" t="s">
        <v>949</v>
      </c>
      <c r="C1018" s="108">
        <v>0</v>
      </c>
    </row>
    <row r="1019" customHeight="1" spans="1:3">
      <c r="A1019" s="472">
        <v>2140304</v>
      </c>
      <c r="B1019" s="472" t="s">
        <v>1718</v>
      </c>
      <c r="C1019" s="108">
        <v>0</v>
      </c>
    </row>
    <row r="1020" customHeight="1" spans="1:3">
      <c r="A1020" s="472">
        <v>2140305</v>
      </c>
      <c r="B1020" s="472" t="s">
        <v>1719</v>
      </c>
      <c r="C1020" s="108">
        <v>0</v>
      </c>
    </row>
    <row r="1021" customHeight="1" spans="1:3">
      <c r="A1021" s="472">
        <v>2140306</v>
      </c>
      <c r="B1021" s="472" t="s">
        <v>1720</v>
      </c>
      <c r="C1021" s="108">
        <v>0</v>
      </c>
    </row>
    <row r="1022" customHeight="1" spans="1:3">
      <c r="A1022" s="472">
        <v>2140307</v>
      </c>
      <c r="B1022" s="472" t="s">
        <v>1721</v>
      </c>
      <c r="C1022" s="108">
        <v>0</v>
      </c>
    </row>
    <row r="1023" customHeight="1" spans="1:3">
      <c r="A1023" s="472">
        <v>2140308</v>
      </c>
      <c r="B1023" s="472" t="s">
        <v>1722</v>
      </c>
      <c r="C1023" s="108">
        <v>0</v>
      </c>
    </row>
    <row r="1024" customHeight="1" spans="1:3">
      <c r="A1024" s="472">
        <v>2140399</v>
      </c>
      <c r="B1024" s="472" t="s">
        <v>1723</v>
      </c>
      <c r="C1024" s="108">
        <v>0</v>
      </c>
    </row>
    <row r="1025" customHeight="1" spans="1:3">
      <c r="A1025" s="472">
        <v>21404</v>
      </c>
      <c r="B1025" s="473" t="s">
        <v>1724</v>
      </c>
      <c r="C1025" s="108">
        <f>SUM(C1026:C1029)</f>
        <v>0</v>
      </c>
    </row>
    <row r="1026" customHeight="1" spans="1:3">
      <c r="A1026" s="472">
        <v>2140401</v>
      </c>
      <c r="B1026" s="472" t="s">
        <v>1725</v>
      </c>
      <c r="C1026" s="108">
        <v>0</v>
      </c>
    </row>
    <row r="1027" customHeight="1" spans="1:3">
      <c r="A1027" s="472">
        <v>2140402</v>
      </c>
      <c r="B1027" s="472" t="s">
        <v>1726</v>
      </c>
      <c r="C1027" s="108">
        <v>0</v>
      </c>
    </row>
    <row r="1028" customHeight="1" spans="1:3">
      <c r="A1028" s="472">
        <v>2140403</v>
      </c>
      <c r="B1028" s="472" t="s">
        <v>1727</v>
      </c>
      <c r="C1028" s="108">
        <v>0</v>
      </c>
    </row>
    <row r="1029" customHeight="1" spans="1:3">
      <c r="A1029" s="472">
        <v>2140499</v>
      </c>
      <c r="B1029" s="472" t="s">
        <v>1728</v>
      </c>
      <c r="C1029" s="108">
        <v>0</v>
      </c>
    </row>
    <row r="1030" customHeight="1" spans="1:3">
      <c r="A1030" s="472">
        <v>21405</v>
      </c>
      <c r="B1030" s="473" t="s">
        <v>1729</v>
      </c>
      <c r="C1030" s="108">
        <f>SUM(C1031:C1036)</f>
        <v>0</v>
      </c>
    </row>
    <row r="1031" customHeight="1" spans="1:3">
      <c r="A1031" s="472">
        <v>2140501</v>
      </c>
      <c r="B1031" s="472" t="s">
        <v>947</v>
      </c>
      <c r="C1031" s="108">
        <v>0</v>
      </c>
    </row>
    <row r="1032" customHeight="1" spans="1:3">
      <c r="A1032" s="472">
        <v>2140502</v>
      </c>
      <c r="B1032" s="472" t="s">
        <v>948</v>
      </c>
      <c r="C1032" s="108">
        <v>0</v>
      </c>
    </row>
    <row r="1033" customHeight="1" spans="1:3">
      <c r="A1033" s="472">
        <v>2140503</v>
      </c>
      <c r="B1033" s="472" t="s">
        <v>949</v>
      </c>
      <c r="C1033" s="108">
        <v>0</v>
      </c>
    </row>
    <row r="1034" customHeight="1" spans="1:3">
      <c r="A1034" s="472">
        <v>2140504</v>
      </c>
      <c r="B1034" s="472" t="s">
        <v>1715</v>
      </c>
      <c r="C1034" s="108">
        <v>0</v>
      </c>
    </row>
    <row r="1035" customHeight="1" spans="1:3">
      <c r="A1035" s="472">
        <v>2140505</v>
      </c>
      <c r="B1035" s="472" t="s">
        <v>1730</v>
      </c>
      <c r="C1035" s="108">
        <v>0</v>
      </c>
    </row>
    <row r="1036" customHeight="1" spans="1:3">
      <c r="A1036" s="472">
        <v>2140599</v>
      </c>
      <c r="B1036" s="472" t="s">
        <v>1731</v>
      </c>
      <c r="C1036" s="108">
        <v>0</v>
      </c>
    </row>
    <row r="1037" customHeight="1" spans="1:3">
      <c r="A1037" s="472">
        <v>21406</v>
      </c>
      <c r="B1037" s="473" t="s">
        <v>1732</v>
      </c>
      <c r="C1037" s="108">
        <f>SUM(C1038:C1041)</f>
        <v>166</v>
      </c>
    </row>
    <row r="1038" customHeight="1" spans="1:3">
      <c r="A1038" s="472">
        <v>2140601</v>
      </c>
      <c r="B1038" s="472" t="s">
        <v>1733</v>
      </c>
      <c r="C1038" s="108">
        <v>166</v>
      </c>
    </row>
    <row r="1039" customHeight="1" spans="1:3">
      <c r="A1039" s="472">
        <v>2140602</v>
      </c>
      <c r="B1039" s="472" t="s">
        <v>1734</v>
      </c>
      <c r="C1039" s="108">
        <v>0</v>
      </c>
    </row>
    <row r="1040" customHeight="1" spans="1:3">
      <c r="A1040" s="472">
        <v>2140603</v>
      </c>
      <c r="B1040" s="472" t="s">
        <v>1735</v>
      </c>
      <c r="C1040" s="108">
        <v>0</v>
      </c>
    </row>
    <row r="1041" customHeight="1" spans="1:3">
      <c r="A1041" s="472">
        <v>2140699</v>
      </c>
      <c r="B1041" s="472" t="s">
        <v>1736</v>
      </c>
      <c r="C1041" s="108">
        <v>0</v>
      </c>
    </row>
    <row r="1042" customHeight="1" spans="1:3">
      <c r="A1042" s="472">
        <v>21499</v>
      </c>
      <c r="B1042" s="473" t="s">
        <v>1737</v>
      </c>
      <c r="C1042" s="108">
        <f>SUM(C1043:C1044)</f>
        <v>0</v>
      </c>
    </row>
    <row r="1043" customHeight="1" spans="1:3">
      <c r="A1043" s="472">
        <v>2149901</v>
      </c>
      <c r="B1043" s="472" t="s">
        <v>1738</v>
      </c>
      <c r="C1043" s="108">
        <v>0</v>
      </c>
    </row>
    <row r="1044" customHeight="1" spans="1:3">
      <c r="A1044" s="472">
        <v>2149999</v>
      </c>
      <c r="B1044" s="472" t="s">
        <v>1739</v>
      </c>
      <c r="C1044" s="108">
        <v>0</v>
      </c>
    </row>
    <row r="1045" customHeight="1" spans="1:3">
      <c r="A1045" s="472">
        <v>215</v>
      </c>
      <c r="B1045" s="473" t="s">
        <v>1740</v>
      </c>
      <c r="C1045" s="108">
        <f>SUM(C1046,C1056,C1072,C1077,C1091,C1098,C1105)</f>
        <v>661</v>
      </c>
    </row>
    <row r="1046" customHeight="1" spans="1:3">
      <c r="A1046" s="472">
        <v>21501</v>
      </c>
      <c r="B1046" s="473" t="s">
        <v>1741</v>
      </c>
      <c r="C1046" s="108">
        <f>SUM(C1047:C1055)</f>
        <v>0</v>
      </c>
    </row>
    <row r="1047" customHeight="1" spans="1:3">
      <c r="A1047" s="472">
        <v>2150101</v>
      </c>
      <c r="B1047" s="472" t="s">
        <v>947</v>
      </c>
      <c r="C1047" s="108">
        <v>0</v>
      </c>
    </row>
    <row r="1048" customHeight="1" spans="1:3">
      <c r="A1048" s="472">
        <v>2150102</v>
      </c>
      <c r="B1048" s="472" t="s">
        <v>948</v>
      </c>
      <c r="C1048" s="108">
        <v>0</v>
      </c>
    </row>
    <row r="1049" customHeight="1" spans="1:3">
      <c r="A1049" s="472">
        <v>2150103</v>
      </c>
      <c r="B1049" s="472" t="s">
        <v>949</v>
      </c>
      <c r="C1049" s="108">
        <v>0</v>
      </c>
    </row>
    <row r="1050" customHeight="1" spans="1:3">
      <c r="A1050" s="472">
        <v>2150104</v>
      </c>
      <c r="B1050" s="472" t="s">
        <v>1742</v>
      </c>
      <c r="C1050" s="108">
        <v>0</v>
      </c>
    </row>
    <row r="1051" customHeight="1" spans="1:3">
      <c r="A1051" s="472">
        <v>2150105</v>
      </c>
      <c r="B1051" s="472" t="s">
        <v>1743</v>
      </c>
      <c r="C1051" s="108">
        <v>0</v>
      </c>
    </row>
    <row r="1052" customHeight="1" spans="1:3">
      <c r="A1052" s="472">
        <v>2150106</v>
      </c>
      <c r="B1052" s="472" t="s">
        <v>1744</v>
      </c>
      <c r="C1052" s="108">
        <v>0</v>
      </c>
    </row>
    <row r="1053" customHeight="1" spans="1:3">
      <c r="A1053" s="472">
        <v>2150107</v>
      </c>
      <c r="B1053" s="472" t="s">
        <v>1745</v>
      </c>
      <c r="C1053" s="108">
        <v>0</v>
      </c>
    </row>
    <row r="1054" customHeight="1" spans="1:3">
      <c r="A1054" s="472">
        <v>2150108</v>
      </c>
      <c r="B1054" s="472" t="s">
        <v>1746</v>
      </c>
      <c r="C1054" s="108">
        <v>0</v>
      </c>
    </row>
    <row r="1055" customHeight="1" spans="1:3">
      <c r="A1055" s="472">
        <v>2150199</v>
      </c>
      <c r="B1055" s="472" t="s">
        <v>1747</v>
      </c>
      <c r="C1055" s="108">
        <v>0</v>
      </c>
    </row>
    <row r="1056" customHeight="1" spans="1:3">
      <c r="A1056" s="472">
        <v>21502</v>
      </c>
      <c r="B1056" s="473" t="s">
        <v>1748</v>
      </c>
      <c r="C1056" s="108">
        <f>SUM(C1057:C1071)</f>
        <v>0</v>
      </c>
    </row>
    <row r="1057" customHeight="1" spans="1:3">
      <c r="A1057" s="472">
        <v>2150201</v>
      </c>
      <c r="B1057" s="472" t="s">
        <v>947</v>
      </c>
      <c r="C1057" s="108">
        <v>0</v>
      </c>
    </row>
    <row r="1058" customHeight="1" spans="1:3">
      <c r="A1058" s="472">
        <v>2150202</v>
      </c>
      <c r="B1058" s="472" t="s">
        <v>948</v>
      </c>
      <c r="C1058" s="108">
        <v>0</v>
      </c>
    </row>
    <row r="1059" customHeight="1" spans="1:3">
      <c r="A1059" s="472">
        <v>2150203</v>
      </c>
      <c r="B1059" s="472" t="s">
        <v>949</v>
      </c>
      <c r="C1059" s="108">
        <v>0</v>
      </c>
    </row>
    <row r="1060" customHeight="1" spans="1:3">
      <c r="A1060" s="472">
        <v>2150204</v>
      </c>
      <c r="B1060" s="472" t="s">
        <v>1749</v>
      </c>
      <c r="C1060" s="108">
        <v>0</v>
      </c>
    </row>
    <row r="1061" customHeight="1" spans="1:3">
      <c r="A1061" s="472">
        <v>2150205</v>
      </c>
      <c r="B1061" s="472" t="s">
        <v>1750</v>
      </c>
      <c r="C1061" s="108">
        <v>0</v>
      </c>
    </row>
    <row r="1062" customHeight="1" spans="1:3">
      <c r="A1062" s="472">
        <v>2150206</v>
      </c>
      <c r="B1062" s="472" t="s">
        <v>1751</v>
      </c>
      <c r="C1062" s="108">
        <v>0</v>
      </c>
    </row>
    <row r="1063" customHeight="1" spans="1:3">
      <c r="A1063" s="472">
        <v>2150207</v>
      </c>
      <c r="B1063" s="472" t="s">
        <v>1752</v>
      </c>
      <c r="C1063" s="108">
        <v>0</v>
      </c>
    </row>
    <row r="1064" customHeight="1" spans="1:3">
      <c r="A1064" s="472">
        <v>2150208</v>
      </c>
      <c r="B1064" s="472" t="s">
        <v>1753</v>
      </c>
      <c r="C1064" s="108">
        <v>0</v>
      </c>
    </row>
    <row r="1065" customHeight="1" spans="1:3">
      <c r="A1065" s="472">
        <v>2150209</v>
      </c>
      <c r="B1065" s="472" t="s">
        <v>1754</v>
      </c>
      <c r="C1065" s="108">
        <v>0</v>
      </c>
    </row>
    <row r="1066" customHeight="1" spans="1:3">
      <c r="A1066" s="472">
        <v>2150210</v>
      </c>
      <c r="B1066" s="472" t="s">
        <v>1755</v>
      </c>
      <c r="C1066" s="108">
        <v>0</v>
      </c>
    </row>
    <row r="1067" customHeight="1" spans="1:3">
      <c r="A1067" s="472">
        <v>2150212</v>
      </c>
      <c r="B1067" s="472" t="s">
        <v>1756</v>
      </c>
      <c r="C1067" s="108">
        <v>0</v>
      </c>
    </row>
    <row r="1068" customHeight="1" spans="1:3">
      <c r="A1068" s="472">
        <v>2150213</v>
      </c>
      <c r="B1068" s="472" t="s">
        <v>1757</v>
      </c>
      <c r="C1068" s="108">
        <v>0</v>
      </c>
    </row>
    <row r="1069" customHeight="1" spans="1:3">
      <c r="A1069" s="472">
        <v>2150214</v>
      </c>
      <c r="B1069" s="472" t="s">
        <v>1758</v>
      </c>
      <c r="C1069" s="108">
        <v>0</v>
      </c>
    </row>
    <row r="1070" customHeight="1" spans="1:3">
      <c r="A1070" s="472">
        <v>2150215</v>
      </c>
      <c r="B1070" s="472" t="s">
        <v>1759</v>
      </c>
      <c r="C1070" s="108">
        <v>0</v>
      </c>
    </row>
    <row r="1071" customHeight="1" spans="1:3">
      <c r="A1071" s="472">
        <v>2150299</v>
      </c>
      <c r="B1071" s="472" t="s">
        <v>1760</v>
      </c>
      <c r="C1071" s="108">
        <v>0</v>
      </c>
    </row>
    <row r="1072" customHeight="1" spans="1:3">
      <c r="A1072" s="472">
        <v>21503</v>
      </c>
      <c r="B1072" s="473" t="s">
        <v>1761</v>
      </c>
      <c r="C1072" s="108">
        <f>SUM(C1073:C1076)</f>
        <v>0</v>
      </c>
    </row>
    <row r="1073" customHeight="1" spans="1:3">
      <c r="A1073" s="472">
        <v>2150301</v>
      </c>
      <c r="B1073" s="472" t="s">
        <v>947</v>
      </c>
      <c r="C1073" s="108">
        <v>0</v>
      </c>
    </row>
    <row r="1074" customHeight="1" spans="1:3">
      <c r="A1074" s="472">
        <v>2150302</v>
      </c>
      <c r="B1074" s="472" t="s">
        <v>948</v>
      </c>
      <c r="C1074" s="108">
        <v>0</v>
      </c>
    </row>
    <row r="1075" customHeight="1" spans="1:3">
      <c r="A1075" s="472">
        <v>2150303</v>
      </c>
      <c r="B1075" s="472" t="s">
        <v>949</v>
      </c>
      <c r="C1075" s="108">
        <v>0</v>
      </c>
    </row>
    <row r="1076" customHeight="1" spans="1:3">
      <c r="A1076" s="472">
        <v>2150399</v>
      </c>
      <c r="B1076" s="472" t="s">
        <v>1762</v>
      </c>
      <c r="C1076" s="108">
        <v>0</v>
      </c>
    </row>
    <row r="1077" customHeight="1" spans="1:3">
      <c r="A1077" s="472">
        <v>21505</v>
      </c>
      <c r="B1077" s="473" t="s">
        <v>1763</v>
      </c>
      <c r="C1077" s="108">
        <f>SUM(C1078:C1090)</f>
        <v>656</v>
      </c>
    </row>
    <row r="1078" customHeight="1" spans="1:3">
      <c r="A1078" s="472">
        <v>2150501</v>
      </c>
      <c r="B1078" s="472" t="s">
        <v>947</v>
      </c>
      <c r="C1078" s="108">
        <v>167</v>
      </c>
    </row>
    <row r="1079" customHeight="1" spans="1:3">
      <c r="A1079" s="472">
        <v>2150502</v>
      </c>
      <c r="B1079" s="472" t="s">
        <v>948</v>
      </c>
      <c r="C1079" s="108">
        <v>0</v>
      </c>
    </row>
    <row r="1080" customHeight="1" spans="1:3">
      <c r="A1080" s="472">
        <v>2150503</v>
      </c>
      <c r="B1080" s="472" t="s">
        <v>949</v>
      </c>
      <c r="C1080" s="108">
        <v>0</v>
      </c>
    </row>
    <row r="1081" customHeight="1" spans="1:3">
      <c r="A1081" s="472">
        <v>2150505</v>
      </c>
      <c r="B1081" s="472" t="s">
        <v>1764</v>
      </c>
      <c r="C1081" s="108">
        <v>0</v>
      </c>
    </row>
    <row r="1082" customHeight="1" spans="1:3">
      <c r="A1082" s="472">
        <v>2150506</v>
      </c>
      <c r="B1082" s="472" t="s">
        <v>1765</v>
      </c>
      <c r="C1082" s="108">
        <v>33</v>
      </c>
    </row>
    <row r="1083" customHeight="1" spans="1:3">
      <c r="A1083" s="472">
        <v>2150507</v>
      </c>
      <c r="B1083" s="472" t="s">
        <v>1766</v>
      </c>
      <c r="C1083" s="108">
        <v>86</v>
      </c>
    </row>
    <row r="1084" customHeight="1" spans="1:3">
      <c r="A1084" s="472">
        <v>2150508</v>
      </c>
      <c r="B1084" s="472" t="s">
        <v>1767</v>
      </c>
      <c r="C1084" s="108">
        <v>1</v>
      </c>
    </row>
    <row r="1085" customHeight="1" spans="1:3">
      <c r="A1085" s="472">
        <v>2150509</v>
      </c>
      <c r="B1085" s="472" t="s">
        <v>1768</v>
      </c>
      <c r="C1085" s="108">
        <v>0</v>
      </c>
    </row>
    <row r="1086" customHeight="1" spans="1:3">
      <c r="A1086" s="472">
        <v>2150510</v>
      </c>
      <c r="B1086" s="472" t="s">
        <v>1769</v>
      </c>
      <c r="C1086" s="108">
        <v>121</v>
      </c>
    </row>
    <row r="1087" customHeight="1" spans="1:3">
      <c r="A1087" s="472">
        <v>2150511</v>
      </c>
      <c r="B1087" s="472" t="s">
        <v>1770</v>
      </c>
      <c r="C1087" s="108">
        <v>0</v>
      </c>
    </row>
    <row r="1088" customHeight="1" spans="1:3">
      <c r="A1088" s="472">
        <v>2150513</v>
      </c>
      <c r="B1088" s="472" t="s">
        <v>1715</v>
      </c>
      <c r="C1088" s="108">
        <v>0</v>
      </c>
    </row>
    <row r="1089" customHeight="1" spans="1:3">
      <c r="A1089" s="472">
        <v>2150515</v>
      </c>
      <c r="B1089" s="472" t="s">
        <v>1771</v>
      </c>
      <c r="C1089" s="108">
        <v>0</v>
      </c>
    </row>
    <row r="1090" customHeight="1" spans="1:3">
      <c r="A1090" s="472">
        <v>2150599</v>
      </c>
      <c r="B1090" s="472" t="s">
        <v>1772</v>
      </c>
      <c r="C1090" s="108">
        <v>248</v>
      </c>
    </row>
    <row r="1091" customHeight="1" spans="1:3">
      <c r="A1091" s="472">
        <v>21507</v>
      </c>
      <c r="B1091" s="473" t="s">
        <v>1773</v>
      </c>
      <c r="C1091" s="108">
        <f>SUM(C1092:C1097)</f>
        <v>0</v>
      </c>
    </row>
    <row r="1092" customHeight="1" spans="1:3">
      <c r="A1092" s="472">
        <v>2150701</v>
      </c>
      <c r="B1092" s="472" t="s">
        <v>947</v>
      </c>
      <c r="C1092" s="108">
        <v>0</v>
      </c>
    </row>
    <row r="1093" customHeight="1" spans="1:3">
      <c r="A1093" s="472">
        <v>2150702</v>
      </c>
      <c r="B1093" s="472" t="s">
        <v>948</v>
      </c>
      <c r="C1093" s="108">
        <v>0</v>
      </c>
    </row>
    <row r="1094" customHeight="1" spans="1:3">
      <c r="A1094" s="472">
        <v>2150703</v>
      </c>
      <c r="B1094" s="472" t="s">
        <v>949</v>
      </c>
      <c r="C1094" s="108">
        <v>0</v>
      </c>
    </row>
    <row r="1095" customHeight="1" spans="1:3">
      <c r="A1095" s="472">
        <v>2150704</v>
      </c>
      <c r="B1095" s="472" t="s">
        <v>1774</v>
      </c>
      <c r="C1095" s="108">
        <v>0</v>
      </c>
    </row>
    <row r="1096" customHeight="1" spans="1:3">
      <c r="A1096" s="472">
        <v>2150705</v>
      </c>
      <c r="B1096" s="472" t="s">
        <v>1775</v>
      </c>
      <c r="C1096" s="108">
        <v>0</v>
      </c>
    </row>
    <row r="1097" customHeight="1" spans="1:3">
      <c r="A1097" s="472">
        <v>2150799</v>
      </c>
      <c r="B1097" s="472" t="s">
        <v>1776</v>
      </c>
      <c r="C1097" s="108">
        <v>0</v>
      </c>
    </row>
    <row r="1098" customHeight="1" spans="1:3">
      <c r="A1098" s="472">
        <v>21508</v>
      </c>
      <c r="B1098" s="473" t="s">
        <v>1777</v>
      </c>
      <c r="C1098" s="108">
        <f>SUM(C1099:C1104)</f>
        <v>5</v>
      </c>
    </row>
    <row r="1099" customHeight="1" spans="1:3">
      <c r="A1099" s="472">
        <v>2150801</v>
      </c>
      <c r="B1099" s="472" t="s">
        <v>947</v>
      </c>
      <c r="C1099" s="108">
        <v>0</v>
      </c>
    </row>
    <row r="1100" customHeight="1" spans="1:3">
      <c r="A1100" s="472">
        <v>2150802</v>
      </c>
      <c r="B1100" s="472" t="s">
        <v>948</v>
      </c>
      <c r="C1100" s="108">
        <v>0</v>
      </c>
    </row>
    <row r="1101" customHeight="1" spans="1:3">
      <c r="A1101" s="472">
        <v>2150803</v>
      </c>
      <c r="B1101" s="472" t="s">
        <v>949</v>
      </c>
      <c r="C1101" s="108">
        <v>0</v>
      </c>
    </row>
    <row r="1102" customHeight="1" spans="1:3">
      <c r="A1102" s="472">
        <v>2150804</v>
      </c>
      <c r="B1102" s="472" t="s">
        <v>1778</v>
      </c>
      <c r="C1102" s="108">
        <v>0</v>
      </c>
    </row>
    <row r="1103" customHeight="1" spans="1:3">
      <c r="A1103" s="472">
        <v>2150805</v>
      </c>
      <c r="B1103" s="472" t="s">
        <v>1779</v>
      </c>
      <c r="C1103" s="108">
        <v>0</v>
      </c>
    </row>
    <row r="1104" customHeight="1" spans="1:3">
      <c r="A1104" s="472">
        <v>2150899</v>
      </c>
      <c r="B1104" s="472" t="s">
        <v>1780</v>
      </c>
      <c r="C1104" s="108">
        <v>5</v>
      </c>
    </row>
    <row r="1105" customHeight="1" spans="1:3">
      <c r="A1105" s="472">
        <v>21599</v>
      </c>
      <c r="B1105" s="473" t="s">
        <v>1781</v>
      </c>
      <c r="C1105" s="108">
        <f>SUM(C1106:C1110)</f>
        <v>0</v>
      </c>
    </row>
    <row r="1106" customHeight="1" spans="1:3">
      <c r="A1106" s="472">
        <v>2159901</v>
      </c>
      <c r="B1106" s="472" t="s">
        <v>1782</v>
      </c>
      <c r="C1106" s="108">
        <v>0</v>
      </c>
    </row>
    <row r="1107" customHeight="1" spans="1:3">
      <c r="A1107" s="472">
        <v>2159904</v>
      </c>
      <c r="B1107" s="472" t="s">
        <v>1783</v>
      </c>
      <c r="C1107" s="108">
        <v>0</v>
      </c>
    </row>
    <row r="1108" customHeight="1" spans="1:3">
      <c r="A1108" s="472">
        <v>2159905</v>
      </c>
      <c r="B1108" s="472" t="s">
        <v>1784</v>
      </c>
      <c r="C1108" s="108">
        <v>0</v>
      </c>
    </row>
    <row r="1109" customHeight="1" spans="1:3">
      <c r="A1109" s="472">
        <v>2159906</v>
      </c>
      <c r="B1109" s="472" t="s">
        <v>1785</v>
      </c>
      <c r="C1109" s="108">
        <v>0</v>
      </c>
    </row>
    <row r="1110" customHeight="1" spans="1:3">
      <c r="A1110" s="472">
        <v>2159999</v>
      </c>
      <c r="B1110" s="472" t="s">
        <v>1786</v>
      </c>
      <c r="C1110" s="108">
        <v>0</v>
      </c>
    </row>
    <row r="1111" customHeight="1" spans="1:3">
      <c r="A1111" s="472">
        <v>216</v>
      </c>
      <c r="B1111" s="473" t="s">
        <v>1787</v>
      </c>
      <c r="C1111" s="108">
        <f>SUM(C1112,C1122,C1128)</f>
        <v>41</v>
      </c>
    </row>
    <row r="1112" customHeight="1" spans="1:3">
      <c r="A1112" s="472">
        <v>21602</v>
      </c>
      <c r="B1112" s="473" t="s">
        <v>1788</v>
      </c>
      <c r="C1112" s="108">
        <f>SUM(C1113:C1121)</f>
        <v>41</v>
      </c>
    </row>
    <row r="1113" customHeight="1" spans="1:3">
      <c r="A1113" s="472">
        <v>2160201</v>
      </c>
      <c r="B1113" s="472" t="s">
        <v>947</v>
      </c>
      <c r="C1113" s="108">
        <v>0</v>
      </c>
    </row>
    <row r="1114" customHeight="1" spans="1:3">
      <c r="A1114" s="472">
        <v>2160202</v>
      </c>
      <c r="B1114" s="472" t="s">
        <v>948</v>
      </c>
      <c r="C1114" s="108">
        <v>0</v>
      </c>
    </row>
    <row r="1115" customHeight="1" spans="1:3">
      <c r="A1115" s="472">
        <v>2160203</v>
      </c>
      <c r="B1115" s="472" t="s">
        <v>949</v>
      </c>
      <c r="C1115" s="108">
        <v>0</v>
      </c>
    </row>
    <row r="1116" customHeight="1" spans="1:3">
      <c r="A1116" s="472">
        <v>2160216</v>
      </c>
      <c r="B1116" s="472" t="s">
        <v>1789</v>
      </c>
      <c r="C1116" s="108">
        <v>0</v>
      </c>
    </row>
    <row r="1117" customHeight="1" spans="1:3">
      <c r="A1117" s="472">
        <v>2160217</v>
      </c>
      <c r="B1117" s="472" t="s">
        <v>1790</v>
      </c>
      <c r="C1117" s="108">
        <v>0</v>
      </c>
    </row>
    <row r="1118" customHeight="1" spans="1:3">
      <c r="A1118" s="472">
        <v>2160218</v>
      </c>
      <c r="B1118" s="472" t="s">
        <v>1791</v>
      </c>
      <c r="C1118" s="108">
        <v>0</v>
      </c>
    </row>
    <row r="1119" customHeight="1" spans="1:3">
      <c r="A1119" s="472">
        <v>2160219</v>
      </c>
      <c r="B1119" s="472" t="s">
        <v>1792</v>
      </c>
      <c r="C1119" s="108">
        <v>0</v>
      </c>
    </row>
    <row r="1120" customHeight="1" spans="1:3">
      <c r="A1120" s="472">
        <v>2160250</v>
      </c>
      <c r="B1120" s="472" t="s">
        <v>956</v>
      </c>
      <c r="C1120" s="108">
        <v>0</v>
      </c>
    </row>
    <row r="1121" customHeight="1" spans="1:3">
      <c r="A1121" s="472">
        <v>2160299</v>
      </c>
      <c r="B1121" s="472" t="s">
        <v>1793</v>
      </c>
      <c r="C1121" s="108">
        <v>41</v>
      </c>
    </row>
    <row r="1122" customHeight="1" spans="1:3">
      <c r="A1122" s="472">
        <v>21606</v>
      </c>
      <c r="B1122" s="473" t="s">
        <v>1794</v>
      </c>
      <c r="C1122" s="108">
        <f>SUM(C1123:C1127)</f>
        <v>0</v>
      </c>
    </row>
    <row r="1123" customHeight="1" spans="1:3">
      <c r="A1123" s="472">
        <v>2160601</v>
      </c>
      <c r="B1123" s="472" t="s">
        <v>947</v>
      </c>
      <c r="C1123" s="108">
        <v>0</v>
      </c>
    </row>
    <row r="1124" customHeight="1" spans="1:3">
      <c r="A1124" s="472">
        <v>2160602</v>
      </c>
      <c r="B1124" s="472" t="s">
        <v>948</v>
      </c>
      <c r="C1124" s="108">
        <v>0</v>
      </c>
    </row>
    <row r="1125" customHeight="1" spans="1:3">
      <c r="A1125" s="472">
        <v>2160603</v>
      </c>
      <c r="B1125" s="472" t="s">
        <v>949</v>
      </c>
      <c r="C1125" s="108">
        <v>0</v>
      </c>
    </row>
    <row r="1126" customHeight="1" spans="1:3">
      <c r="A1126" s="472">
        <v>2160607</v>
      </c>
      <c r="B1126" s="472" t="s">
        <v>1795</v>
      </c>
      <c r="C1126" s="108">
        <v>0</v>
      </c>
    </row>
    <row r="1127" customHeight="1" spans="1:3">
      <c r="A1127" s="472">
        <v>2160699</v>
      </c>
      <c r="B1127" s="472" t="s">
        <v>1796</v>
      </c>
      <c r="C1127" s="108">
        <v>0</v>
      </c>
    </row>
    <row r="1128" customHeight="1" spans="1:3">
      <c r="A1128" s="472">
        <v>21699</v>
      </c>
      <c r="B1128" s="473" t="s">
        <v>1797</v>
      </c>
      <c r="C1128" s="108">
        <f>SUM(C1129:C1130)</f>
        <v>0</v>
      </c>
    </row>
    <row r="1129" customHeight="1" spans="1:3">
      <c r="A1129" s="472">
        <v>2169901</v>
      </c>
      <c r="B1129" s="472" t="s">
        <v>1798</v>
      </c>
      <c r="C1129" s="108">
        <v>0</v>
      </c>
    </row>
    <row r="1130" customHeight="1" spans="1:3">
      <c r="A1130" s="472">
        <v>2169999</v>
      </c>
      <c r="B1130" s="472" t="s">
        <v>1799</v>
      </c>
      <c r="C1130" s="108">
        <v>0</v>
      </c>
    </row>
    <row r="1131" customHeight="1" spans="1:3">
      <c r="A1131" s="472">
        <v>217</v>
      </c>
      <c r="B1131" s="473" t="s">
        <v>1800</v>
      </c>
      <c r="C1131" s="108">
        <f>SUM(C1132,C1139,C1149,C1155,C1158)</f>
        <v>0</v>
      </c>
    </row>
    <row r="1132" customHeight="1" spans="1:3">
      <c r="A1132" s="472">
        <v>21701</v>
      </c>
      <c r="B1132" s="473" t="s">
        <v>1801</v>
      </c>
      <c r="C1132" s="108">
        <f>SUM(C1133:C1138)</f>
        <v>0</v>
      </c>
    </row>
    <row r="1133" customHeight="1" spans="1:3">
      <c r="A1133" s="472">
        <v>2170101</v>
      </c>
      <c r="B1133" s="472" t="s">
        <v>947</v>
      </c>
      <c r="C1133" s="108">
        <v>0</v>
      </c>
    </row>
    <row r="1134" customHeight="1" spans="1:3">
      <c r="A1134" s="472">
        <v>2170102</v>
      </c>
      <c r="B1134" s="472" t="s">
        <v>948</v>
      </c>
      <c r="C1134" s="108">
        <v>0</v>
      </c>
    </row>
    <row r="1135" customHeight="1" spans="1:3">
      <c r="A1135" s="472">
        <v>2170103</v>
      </c>
      <c r="B1135" s="472" t="s">
        <v>949</v>
      </c>
      <c r="C1135" s="108">
        <v>0</v>
      </c>
    </row>
    <row r="1136" customHeight="1" spans="1:3">
      <c r="A1136" s="472">
        <v>2170104</v>
      </c>
      <c r="B1136" s="472" t="s">
        <v>1802</v>
      </c>
      <c r="C1136" s="108">
        <v>0</v>
      </c>
    </row>
    <row r="1137" customHeight="1" spans="1:3">
      <c r="A1137" s="472">
        <v>2170150</v>
      </c>
      <c r="B1137" s="472" t="s">
        <v>956</v>
      </c>
      <c r="C1137" s="108">
        <v>0</v>
      </c>
    </row>
    <row r="1138" customHeight="1" spans="1:3">
      <c r="A1138" s="472">
        <v>2170199</v>
      </c>
      <c r="B1138" s="472" t="s">
        <v>1803</v>
      </c>
      <c r="C1138" s="108">
        <v>0</v>
      </c>
    </row>
    <row r="1139" customHeight="1" spans="1:3">
      <c r="A1139" s="472">
        <v>21702</v>
      </c>
      <c r="B1139" s="473" t="s">
        <v>1804</v>
      </c>
      <c r="C1139" s="108">
        <f>SUM(C1140:C1148)</f>
        <v>0</v>
      </c>
    </row>
    <row r="1140" customHeight="1" spans="1:3">
      <c r="A1140" s="472">
        <v>2170201</v>
      </c>
      <c r="B1140" s="472" t="s">
        <v>1805</v>
      </c>
      <c r="C1140" s="108">
        <v>0</v>
      </c>
    </row>
    <row r="1141" customHeight="1" spans="1:3">
      <c r="A1141" s="472">
        <v>2170202</v>
      </c>
      <c r="B1141" s="472" t="s">
        <v>1806</v>
      </c>
      <c r="C1141" s="108">
        <v>0</v>
      </c>
    </row>
    <row r="1142" customHeight="1" spans="1:3">
      <c r="A1142" s="472">
        <v>2170203</v>
      </c>
      <c r="B1142" s="472" t="s">
        <v>1807</v>
      </c>
      <c r="C1142" s="108">
        <v>0</v>
      </c>
    </row>
    <row r="1143" customHeight="1" spans="1:3">
      <c r="A1143" s="472">
        <v>2170204</v>
      </c>
      <c r="B1143" s="472" t="s">
        <v>1808</v>
      </c>
      <c r="C1143" s="108">
        <v>0</v>
      </c>
    </row>
    <row r="1144" customHeight="1" spans="1:3">
      <c r="A1144" s="472">
        <v>2170205</v>
      </c>
      <c r="B1144" s="472" t="s">
        <v>1809</v>
      </c>
      <c r="C1144" s="108">
        <v>0</v>
      </c>
    </row>
    <row r="1145" customHeight="1" spans="1:3">
      <c r="A1145" s="472">
        <v>2170206</v>
      </c>
      <c r="B1145" s="472" t="s">
        <v>1810</v>
      </c>
      <c r="C1145" s="108">
        <v>0</v>
      </c>
    </row>
    <row r="1146" customHeight="1" spans="1:3">
      <c r="A1146" s="472">
        <v>2170207</v>
      </c>
      <c r="B1146" s="472" t="s">
        <v>1811</v>
      </c>
      <c r="C1146" s="108">
        <v>0</v>
      </c>
    </row>
    <row r="1147" customHeight="1" spans="1:3">
      <c r="A1147" s="472">
        <v>2170208</v>
      </c>
      <c r="B1147" s="472" t="s">
        <v>1812</v>
      </c>
      <c r="C1147" s="108">
        <v>0</v>
      </c>
    </row>
    <row r="1148" customHeight="1" spans="1:3">
      <c r="A1148" s="472">
        <v>2170299</v>
      </c>
      <c r="B1148" s="472" t="s">
        <v>1813</v>
      </c>
      <c r="C1148" s="108">
        <v>0</v>
      </c>
    </row>
    <row r="1149" customHeight="1" spans="1:3">
      <c r="A1149" s="472">
        <v>21703</v>
      </c>
      <c r="B1149" s="473" t="s">
        <v>1814</v>
      </c>
      <c r="C1149" s="108">
        <f>SUM(C1150:C1154)</f>
        <v>0</v>
      </c>
    </row>
    <row r="1150" customHeight="1" spans="1:3">
      <c r="A1150" s="472">
        <v>2170301</v>
      </c>
      <c r="B1150" s="472" t="s">
        <v>1815</v>
      </c>
      <c r="C1150" s="108">
        <v>0</v>
      </c>
    </row>
    <row r="1151" customHeight="1" spans="1:3">
      <c r="A1151" s="472">
        <v>2170302</v>
      </c>
      <c r="B1151" s="472" t="s">
        <v>1816</v>
      </c>
      <c r="C1151" s="108">
        <v>0</v>
      </c>
    </row>
    <row r="1152" customHeight="1" spans="1:3">
      <c r="A1152" s="472">
        <v>2170303</v>
      </c>
      <c r="B1152" s="472" t="s">
        <v>1817</v>
      </c>
      <c r="C1152" s="108">
        <v>0</v>
      </c>
    </row>
    <row r="1153" customHeight="1" spans="1:3">
      <c r="A1153" s="472">
        <v>2170304</v>
      </c>
      <c r="B1153" s="472" t="s">
        <v>1818</v>
      </c>
      <c r="C1153" s="108">
        <v>0</v>
      </c>
    </row>
    <row r="1154" customHeight="1" spans="1:3">
      <c r="A1154" s="472">
        <v>2170399</v>
      </c>
      <c r="B1154" s="472" t="s">
        <v>1819</v>
      </c>
      <c r="C1154" s="108">
        <v>0</v>
      </c>
    </row>
    <row r="1155" customHeight="1" spans="1:3">
      <c r="A1155" s="472">
        <v>21704</v>
      </c>
      <c r="B1155" s="473" t="s">
        <v>1820</v>
      </c>
      <c r="C1155" s="108">
        <f>SUM(C1156:C1157)</f>
        <v>0</v>
      </c>
    </row>
    <row r="1156" customHeight="1" spans="1:3">
      <c r="A1156" s="472">
        <v>2170401</v>
      </c>
      <c r="B1156" s="472" t="s">
        <v>1821</v>
      </c>
      <c r="C1156" s="108">
        <v>0</v>
      </c>
    </row>
    <row r="1157" customHeight="1" spans="1:3">
      <c r="A1157" s="472">
        <v>2170499</v>
      </c>
      <c r="B1157" s="472" t="s">
        <v>1822</v>
      </c>
      <c r="C1157" s="108">
        <v>0</v>
      </c>
    </row>
    <row r="1158" customHeight="1" spans="1:3">
      <c r="A1158" s="472">
        <v>21799</v>
      </c>
      <c r="B1158" s="473" t="s">
        <v>1823</v>
      </c>
      <c r="C1158" s="108">
        <f>C1159</f>
        <v>0</v>
      </c>
    </row>
    <row r="1159" customHeight="1" spans="1:3">
      <c r="A1159" s="472">
        <v>2179901</v>
      </c>
      <c r="B1159" s="472" t="s">
        <v>1824</v>
      </c>
      <c r="C1159" s="108">
        <v>0</v>
      </c>
    </row>
    <row r="1160" customHeight="1" spans="1:3">
      <c r="A1160" s="472">
        <v>219</v>
      </c>
      <c r="B1160" s="473" t="s">
        <v>1825</v>
      </c>
      <c r="C1160" s="108">
        <f>SUM(C1161:C1169)</f>
        <v>0</v>
      </c>
    </row>
    <row r="1161" customHeight="1" spans="1:3">
      <c r="A1161" s="472">
        <v>21901</v>
      </c>
      <c r="B1161" s="473" t="s">
        <v>1826</v>
      </c>
      <c r="C1161" s="108">
        <v>0</v>
      </c>
    </row>
    <row r="1162" customHeight="1" spans="1:3">
      <c r="A1162" s="472">
        <v>21902</v>
      </c>
      <c r="B1162" s="473" t="s">
        <v>1827</v>
      </c>
      <c r="C1162" s="108">
        <v>0</v>
      </c>
    </row>
    <row r="1163" customHeight="1" spans="1:3">
      <c r="A1163" s="472">
        <v>21903</v>
      </c>
      <c r="B1163" s="473" t="s">
        <v>1828</v>
      </c>
      <c r="C1163" s="108">
        <v>0</v>
      </c>
    </row>
    <row r="1164" customHeight="1" spans="1:3">
      <c r="A1164" s="472">
        <v>21904</v>
      </c>
      <c r="B1164" s="473" t="s">
        <v>1829</v>
      </c>
      <c r="C1164" s="108">
        <v>0</v>
      </c>
    </row>
    <row r="1165" customHeight="1" spans="1:3">
      <c r="A1165" s="472">
        <v>21905</v>
      </c>
      <c r="B1165" s="473" t="s">
        <v>1830</v>
      </c>
      <c r="C1165" s="108">
        <v>0</v>
      </c>
    </row>
    <row r="1166" customHeight="1" spans="1:3">
      <c r="A1166" s="472">
        <v>21906</v>
      </c>
      <c r="B1166" s="473" t="s">
        <v>1583</v>
      </c>
      <c r="C1166" s="108">
        <v>0</v>
      </c>
    </row>
    <row r="1167" customHeight="1" spans="1:3">
      <c r="A1167" s="472">
        <v>21907</v>
      </c>
      <c r="B1167" s="473" t="s">
        <v>1831</v>
      </c>
      <c r="C1167" s="108">
        <v>0</v>
      </c>
    </row>
    <row r="1168" customHeight="1" spans="1:3">
      <c r="A1168" s="472">
        <v>21908</v>
      </c>
      <c r="B1168" s="473" t="s">
        <v>1832</v>
      </c>
      <c r="C1168" s="108">
        <v>0</v>
      </c>
    </row>
    <row r="1169" customHeight="1" spans="1:3">
      <c r="A1169" s="472">
        <v>21999</v>
      </c>
      <c r="B1169" s="473" t="s">
        <v>1833</v>
      </c>
      <c r="C1169" s="108">
        <v>0</v>
      </c>
    </row>
    <row r="1170" customHeight="1" spans="1:3">
      <c r="A1170" s="472">
        <v>220</v>
      </c>
      <c r="B1170" s="473" t="s">
        <v>1834</v>
      </c>
      <c r="C1170" s="108">
        <f>SUM(C1171,C1190,C1209,C1218,C1233)</f>
        <v>15417</v>
      </c>
    </row>
    <row r="1171" customHeight="1" spans="1:3">
      <c r="A1171" s="472">
        <v>22001</v>
      </c>
      <c r="B1171" s="473" t="s">
        <v>1835</v>
      </c>
      <c r="C1171" s="108">
        <f>SUM(C1172:C1189)</f>
        <v>15351</v>
      </c>
    </row>
    <row r="1172" customHeight="1" spans="1:3">
      <c r="A1172" s="472">
        <v>2200101</v>
      </c>
      <c r="B1172" s="472" t="s">
        <v>947</v>
      </c>
      <c r="C1172" s="108">
        <v>446</v>
      </c>
    </row>
    <row r="1173" customHeight="1" spans="1:3">
      <c r="A1173" s="472">
        <v>2200102</v>
      </c>
      <c r="B1173" s="472" t="s">
        <v>948</v>
      </c>
      <c r="C1173" s="108">
        <v>0</v>
      </c>
    </row>
    <row r="1174" customHeight="1" spans="1:3">
      <c r="A1174" s="472">
        <v>2200103</v>
      </c>
      <c r="B1174" s="472" t="s">
        <v>949</v>
      </c>
      <c r="C1174" s="108">
        <v>0</v>
      </c>
    </row>
    <row r="1175" customHeight="1" spans="1:3">
      <c r="A1175" s="472">
        <v>2200104</v>
      </c>
      <c r="B1175" s="472" t="s">
        <v>1836</v>
      </c>
      <c r="C1175" s="108">
        <v>0</v>
      </c>
    </row>
    <row r="1176" customHeight="1" spans="1:3">
      <c r="A1176" s="472">
        <v>2200105</v>
      </c>
      <c r="B1176" s="472" t="s">
        <v>1837</v>
      </c>
      <c r="C1176" s="108">
        <v>241</v>
      </c>
    </row>
    <row r="1177" customHeight="1" spans="1:3">
      <c r="A1177" s="472">
        <v>2200106</v>
      </c>
      <c r="B1177" s="472" t="s">
        <v>1838</v>
      </c>
      <c r="C1177" s="108">
        <v>0</v>
      </c>
    </row>
    <row r="1178" customHeight="1" spans="1:3">
      <c r="A1178" s="472">
        <v>2200107</v>
      </c>
      <c r="B1178" s="472" t="s">
        <v>1839</v>
      </c>
      <c r="C1178" s="108">
        <v>0</v>
      </c>
    </row>
    <row r="1179" customHeight="1" spans="1:3">
      <c r="A1179" s="472">
        <v>2200108</v>
      </c>
      <c r="B1179" s="472" t="s">
        <v>1840</v>
      </c>
      <c r="C1179" s="108">
        <v>0</v>
      </c>
    </row>
    <row r="1180" customHeight="1" spans="1:3">
      <c r="A1180" s="472">
        <v>2200109</v>
      </c>
      <c r="B1180" s="472" t="s">
        <v>1841</v>
      </c>
      <c r="C1180" s="108">
        <v>0</v>
      </c>
    </row>
    <row r="1181" customHeight="1" spans="1:3">
      <c r="A1181" s="472">
        <v>2200110</v>
      </c>
      <c r="B1181" s="472" t="s">
        <v>1842</v>
      </c>
      <c r="C1181" s="108">
        <v>183</v>
      </c>
    </row>
    <row r="1182" customHeight="1" spans="1:3">
      <c r="A1182" s="472">
        <v>2200112</v>
      </c>
      <c r="B1182" s="472" t="s">
        <v>1843</v>
      </c>
      <c r="C1182" s="108">
        <v>14110</v>
      </c>
    </row>
    <row r="1183" customHeight="1" spans="1:3">
      <c r="A1183" s="472">
        <v>2200113</v>
      </c>
      <c r="B1183" s="472" t="s">
        <v>1844</v>
      </c>
      <c r="C1183" s="108">
        <v>0</v>
      </c>
    </row>
    <row r="1184" customHeight="1" spans="1:3">
      <c r="A1184" s="472">
        <v>2200114</v>
      </c>
      <c r="B1184" s="472" t="s">
        <v>1845</v>
      </c>
      <c r="C1184" s="108">
        <v>0</v>
      </c>
    </row>
    <row r="1185" customHeight="1" spans="1:3">
      <c r="A1185" s="472">
        <v>2200115</v>
      </c>
      <c r="B1185" s="472" t="s">
        <v>1846</v>
      </c>
      <c r="C1185" s="108">
        <v>0</v>
      </c>
    </row>
    <row r="1186" customHeight="1" spans="1:3">
      <c r="A1186" s="472">
        <v>2200116</v>
      </c>
      <c r="B1186" s="472" t="s">
        <v>1847</v>
      </c>
      <c r="C1186" s="108">
        <v>0</v>
      </c>
    </row>
    <row r="1187" customHeight="1" spans="1:3">
      <c r="A1187" s="472">
        <v>2200119</v>
      </c>
      <c r="B1187" s="472" t="s">
        <v>1848</v>
      </c>
      <c r="C1187" s="108">
        <v>0</v>
      </c>
    </row>
    <row r="1188" customHeight="1" spans="1:3">
      <c r="A1188" s="472">
        <v>2200150</v>
      </c>
      <c r="B1188" s="472" t="s">
        <v>956</v>
      </c>
      <c r="C1188" s="108">
        <v>142</v>
      </c>
    </row>
    <row r="1189" customHeight="1" spans="1:3">
      <c r="A1189" s="472">
        <v>2200199</v>
      </c>
      <c r="B1189" s="472" t="s">
        <v>1849</v>
      </c>
      <c r="C1189" s="108">
        <v>229</v>
      </c>
    </row>
    <row r="1190" customHeight="1" spans="1:3">
      <c r="A1190" s="472">
        <v>22002</v>
      </c>
      <c r="B1190" s="473" t="s">
        <v>1850</v>
      </c>
      <c r="C1190" s="108">
        <f>SUM(C1191:C1208)</f>
        <v>0</v>
      </c>
    </row>
    <row r="1191" customHeight="1" spans="1:3">
      <c r="A1191" s="472">
        <v>2200201</v>
      </c>
      <c r="B1191" s="472" t="s">
        <v>947</v>
      </c>
      <c r="C1191" s="108">
        <v>0</v>
      </c>
    </row>
    <row r="1192" customHeight="1" spans="1:3">
      <c r="A1192" s="472">
        <v>2200202</v>
      </c>
      <c r="B1192" s="472" t="s">
        <v>948</v>
      </c>
      <c r="C1192" s="108">
        <v>0</v>
      </c>
    </row>
    <row r="1193" customHeight="1" spans="1:3">
      <c r="A1193" s="472">
        <v>2200203</v>
      </c>
      <c r="B1193" s="472" t="s">
        <v>949</v>
      </c>
      <c r="C1193" s="108">
        <v>0</v>
      </c>
    </row>
    <row r="1194" customHeight="1" spans="1:3">
      <c r="A1194" s="472">
        <v>2200204</v>
      </c>
      <c r="B1194" s="472" t="s">
        <v>1851</v>
      </c>
      <c r="C1194" s="108">
        <v>0</v>
      </c>
    </row>
    <row r="1195" customHeight="1" spans="1:3">
      <c r="A1195" s="472">
        <v>2200205</v>
      </c>
      <c r="B1195" s="472" t="s">
        <v>1852</v>
      </c>
      <c r="C1195" s="108">
        <v>0</v>
      </c>
    </row>
    <row r="1196" customHeight="1" spans="1:3">
      <c r="A1196" s="472">
        <v>2200206</v>
      </c>
      <c r="B1196" s="472" t="s">
        <v>1853</v>
      </c>
      <c r="C1196" s="108">
        <v>0</v>
      </c>
    </row>
    <row r="1197" customHeight="1" spans="1:3">
      <c r="A1197" s="472">
        <v>2200207</v>
      </c>
      <c r="B1197" s="472" t="s">
        <v>1854</v>
      </c>
      <c r="C1197" s="108">
        <v>0</v>
      </c>
    </row>
    <row r="1198" customHeight="1" spans="1:3">
      <c r="A1198" s="472">
        <v>2200208</v>
      </c>
      <c r="B1198" s="472" t="s">
        <v>1855</v>
      </c>
      <c r="C1198" s="108">
        <v>0</v>
      </c>
    </row>
    <row r="1199" customHeight="1" spans="1:3">
      <c r="A1199" s="472">
        <v>2200209</v>
      </c>
      <c r="B1199" s="472" t="s">
        <v>1856</v>
      </c>
      <c r="C1199" s="108">
        <v>0</v>
      </c>
    </row>
    <row r="1200" customHeight="1" spans="1:3">
      <c r="A1200" s="472">
        <v>2200210</v>
      </c>
      <c r="B1200" s="472" t="s">
        <v>1857</v>
      </c>
      <c r="C1200" s="108">
        <v>0</v>
      </c>
    </row>
    <row r="1201" customHeight="1" spans="1:3">
      <c r="A1201" s="472">
        <v>2200211</v>
      </c>
      <c r="B1201" s="472" t="s">
        <v>1858</v>
      </c>
      <c r="C1201" s="108">
        <v>0</v>
      </c>
    </row>
    <row r="1202" customHeight="1" spans="1:3">
      <c r="A1202" s="472">
        <v>2200212</v>
      </c>
      <c r="B1202" s="472" t="s">
        <v>1859</v>
      </c>
      <c r="C1202" s="108">
        <v>0</v>
      </c>
    </row>
    <row r="1203" customHeight="1" spans="1:3">
      <c r="A1203" s="472">
        <v>2200213</v>
      </c>
      <c r="B1203" s="472" t="s">
        <v>1860</v>
      </c>
      <c r="C1203" s="108">
        <v>0</v>
      </c>
    </row>
    <row r="1204" customHeight="1" spans="1:3">
      <c r="A1204" s="472">
        <v>2200215</v>
      </c>
      <c r="B1204" s="472" t="s">
        <v>1861</v>
      </c>
      <c r="C1204" s="108">
        <v>0</v>
      </c>
    </row>
    <row r="1205" customHeight="1" spans="1:3">
      <c r="A1205" s="472">
        <v>2200217</v>
      </c>
      <c r="B1205" s="472" t="s">
        <v>1862</v>
      </c>
      <c r="C1205" s="108">
        <v>0</v>
      </c>
    </row>
    <row r="1206" customHeight="1" spans="1:3">
      <c r="A1206" s="472">
        <v>2200218</v>
      </c>
      <c r="B1206" s="472" t="s">
        <v>1863</v>
      </c>
      <c r="C1206" s="108">
        <v>0</v>
      </c>
    </row>
    <row r="1207" customHeight="1" spans="1:3">
      <c r="A1207" s="472">
        <v>2200250</v>
      </c>
      <c r="B1207" s="472" t="s">
        <v>956</v>
      </c>
      <c r="C1207" s="108">
        <v>0</v>
      </c>
    </row>
    <row r="1208" customHeight="1" spans="1:3">
      <c r="A1208" s="472">
        <v>2200299</v>
      </c>
      <c r="B1208" s="472" t="s">
        <v>1864</v>
      </c>
      <c r="C1208" s="108">
        <v>0</v>
      </c>
    </row>
    <row r="1209" customHeight="1" spans="1:3">
      <c r="A1209" s="472">
        <v>22003</v>
      </c>
      <c r="B1209" s="473" t="s">
        <v>1865</v>
      </c>
      <c r="C1209" s="108">
        <f>SUM(C1210:C1217)</f>
        <v>0</v>
      </c>
    </row>
    <row r="1210" customHeight="1" spans="1:3">
      <c r="A1210" s="472">
        <v>2200301</v>
      </c>
      <c r="B1210" s="472" t="s">
        <v>947</v>
      </c>
      <c r="C1210" s="108">
        <v>0</v>
      </c>
    </row>
    <row r="1211" customHeight="1" spans="1:3">
      <c r="A1211" s="472">
        <v>2200302</v>
      </c>
      <c r="B1211" s="472" t="s">
        <v>948</v>
      </c>
      <c r="C1211" s="108">
        <v>0</v>
      </c>
    </row>
    <row r="1212" customHeight="1" spans="1:3">
      <c r="A1212" s="472">
        <v>2200303</v>
      </c>
      <c r="B1212" s="472" t="s">
        <v>949</v>
      </c>
      <c r="C1212" s="108">
        <v>0</v>
      </c>
    </row>
    <row r="1213" customHeight="1" spans="1:3">
      <c r="A1213" s="472">
        <v>2200304</v>
      </c>
      <c r="B1213" s="472" t="s">
        <v>1866</v>
      </c>
      <c r="C1213" s="108">
        <v>0</v>
      </c>
    </row>
    <row r="1214" customHeight="1" spans="1:3">
      <c r="A1214" s="472">
        <v>2200305</v>
      </c>
      <c r="B1214" s="472" t="s">
        <v>1867</v>
      </c>
      <c r="C1214" s="108">
        <v>0</v>
      </c>
    </row>
    <row r="1215" customHeight="1" spans="1:3">
      <c r="A1215" s="472">
        <v>2200306</v>
      </c>
      <c r="B1215" s="472" t="s">
        <v>1868</v>
      </c>
      <c r="C1215" s="108">
        <v>0</v>
      </c>
    </row>
    <row r="1216" customHeight="1" spans="1:3">
      <c r="A1216" s="472">
        <v>2200350</v>
      </c>
      <c r="B1216" s="472" t="s">
        <v>956</v>
      </c>
      <c r="C1216" s="108">
        <v>0</v>
      </c>
    </row>
    <row r="1217" customHeight="1" spans="1:3">
      <c r="A1217" s="472">
        <v>2200399</v>
      </c>
      <c r="B1217" s="472" t="s">
        <v>1869</v>
      </c>
      <c r="C1217" s="108">
        <v>0</v>
      </c>
    </row>
    <row r="1218" customHeight="1" spans="1:3">
      <c r="A1218" s="472">
        <v>22005</v>
      </c>
      <c r="B1218" s="473" t="s">
        <v>1870</v>
      </c>
      <c r="C1218" s="108">
        <f>SUM(C1219:C1232)</f>
        <v>66</v>
      </c>
    </row>
    <row r="1219" customHeight="1" spans="1:3">
      <c r="A1219" s="472">
        <v>2200501</v>
      </c>
      <c r="B1219" s="472" t="s">
        <v>947</v>
      </c>
      <c r="C1219" s="108">
        <v>0</v>
      </c>
    </row>
    <row r="1220" customHeight="1" spans="1:3">
      <c r="A1220" s="472">
        <v>2200502</v>
      </c>
      <c r="B1220" s="472" t="s">
        <v>948</v>
      </c>
      <c r="C1220" s="108">
        <v>0</v>
      </c>
    </row>
    <row r="1221" customHeight="1" spans="1:3">
      <c r="A1221" s="472">
        <v>2200503</v>
      </c>
      <c r="B1221" s="472" t="s">
        <v>949</v>
      </c>
      <c r="C1221" s="108">
        <v>0</v>
      </c>
    </row>
    <row r="1222" customHeight="1" spans="1:3">
      <c r="A1222" s="472">
        <v>2200504</v>
      </c>
      <c r="B1222" s="472" t="s">
        <v>1871</v>
      </c>
      <c r="C1222" s="108">
        <v>37</v>
      </c>
    </row>
    <row r="1223" customHeight="1" spans="1:3">
      <c r="A1223" s="472">
        <v>2200506</v>
      </c>
      <c r="B1223" s="472" t="s">
        <v>1872</v>
      </c>
      <c r="C1223" s="108">
        <v>0</v>
      </c>
    </row>
    <row r="1224" customHeight="1" spans="1:3">
      <c r="A1224" s="472">
        <v>2200507</v>
      </c>
      <c r="B1224" s="472" t="s">
        <v>1873</v>
      </c>
      <c r="C1224" s="108">
        <v>0</v>
      </c>
    </row>
    <row r="1225" customHeight="1" spans="1:3">
      <c r="A1225" s="472">
        <v>2200508</v>
      </c>
      <c r="B1225" s="472" t="s">
        <v>1874</v>
      </c>
      <c r="C1225" s="108">
        <v>0</v>
      </c>
    </row>
    <row r="1226" customHeight="1" spans="1:3">
      <c r="A1226" s="472">
        <v>2200509</v>
      </c>
      <c r="B1226" s="472" t="s">
        <v>1875</v>
      </c>
      <c r="C1226" s="108">
        <v>18</v>
      </c>
    </row>
    <row r="1227" customHeight="1" spans="1:3">
      <c r="A1227" s="472">
        <v>2200510</v>
      </c>
      <c r="B1227" s="472" t="s">
        <v>1876</v>
      </c>
      <c r="C1227" s="108">
        <v>0</v>
      </c>
    </row>
    <row r="1228" customHeight="1" spans="1:3">
      <c r="A1228" s="472">
        <v>2200511</v>
      </c>
      <c r="B1228" s="472" t="s">
        <v>1877</v>
      </c>
      <c r="C1228" s="108">
        <v>0</v>
      </c>
    </row>
    <row r="1229" customHeight="1" spans="1:3">
      <c r="A1229" s="472">
        <v>2200512</v>
      </c>
      <c r="B1229" s="472" t="s">
        <v>1878</v>
      </c>
      <c r="C1229" s="108">
        <v>0</v>
      </c>
    </row>
    <row r="1230" customHeight="1" spans="1:3">
      <c r="A1230" s="472">
        <v>2200513</v>
      </c>
      <c r="B1230" s="472" t="s">
        <v>1879</v>
      </c>
      <c r="C1230" s="108">
        <v>0</v>
      </c>
    </row>
    <row r="1231" customHeight="1" spans="1:3">
      <c r="A1231" s="472">
        <v>2200514</v>
      </c>
      <c r="B1231" s="472" t="s">
        <v>1880</v>
      </c>
      <c r="C1231" s="108">
        <v>0</v>
      </c>
    </row>
    <row r="1232" customHeight="1" spans="1:3">
      <c r="A1232" s="472">
        <v>2200599</v>
      </c>
      <c r="B1232" s="472" t="s">
        <v>1881</v>
      </c>
      <c r="C1232" s="108">
        <v>11</v>
      </c>
    </row>
    <row r="1233" customHeight="1" spans="1:3">
      <c r="A1233" s="472">
        <v>22099</v>
      </c>
      <c r="B1233" s="473" t="s">
        <v>1882</v>
      </c>
      <c r="C1233" s="108">
        <f>C1234</f>
        <v>0</v>
      </c>
    </row>
    <row r="1234" customHeight="1" spans="1:3">
      <c r="A1234" s="472">
        <v>2209901</v>
      </c>
      <c r="B1234" s="472" t="s">
        <v>1883</v>
      </c>
      <c r="C1234" s="108">
        <v>0</v>
      </c>
    </row>
    <row r="1235" customHeight="1" spans="1:3">
      <c r="A1235" s="472">
        <v>221</v>
      </c>
      <c r="B1235" s="473" t="s">
        <v>1884</v>
      </c>
      <c r="C1235" s="108">
        <f>SUM(C1236,C1245,C1249)</f>
        <v>10727</v>
      </c>
    </row>
    <row r="1236" customHeight="1" spans="1:3">
      <c r="A1236" s="472">
        <v>22101</v>
      </c>
      <c r="B1236" s="473" t="s">
        <v>1885</v>
      </c>
      <c r="C1236" s="108">
        <f>SUM(C1237:C1244)</f>
        <v>5649</v>
      </c>
    </row>
    <row r="1237" customHeight="1" spans="1:3">
      <c r="A1237" s="472">
        <v>2210101</v>
      </c>
      <c r="B1237" s="472" t="s">
        <v>1886</v>
      </c>
      <c r="C1237" s="108">
        <v>326</v>
      </c>
    </row>
    <row r="1238" customHeight="1" spans="1:3">
      <c r="A1238" s="472">
        <v>2210102</v>
      </c>
      <c r="B1238" s="472" t="s">
        <v>1887</v>
      </c>
      <c r="C1238" s="108">
        <v>0</v>
      </c>
    </row>
    <row r="1239" customHeight="1" spans="1:3">
      <c r="A1239" s="472">
        <v>2210103</v>
      </c>
      <c r="B1239" s="472" t="s">
        <v>1888</v>
      </c>
      <c r="C1239" s="108">
        <v>107</v>
      </c>
    </row>
    <row r="1240" customHeight="1" spans="1:3">
      <c r="A1240" s="472">
        <v>2210104</v>
      </c>
      <c r="B1240" s="472" t="s">
        <v>1889</v>
      </c>
      <c r="C1240" s="108">
        <v>0</v>
      </c>
    </row>
    <row r="1241" customHeight="1" spans="1:3">
      <c r="A1241" s="472">
        <v>2210105</v>
      </c>
      <c r="B1241" s="472" t="s">
        <v>1890</v>
      </c>
      <c r="C1241" s="108">
        <v>4813</v>
      </c>
    </row>
    <row r="1242" customHeight="1" spans="1:3">
      <c r="A1242" s="472">
        <v>2210106</v>
      </c>
      <c r="B1242" s="472" t="s">
        <v>1891</v>
      </c>
      <c r="C1242" s="108">
        <v>43</v>
      </c>
    </row>
    <row r="1243" customHeight="1" spans="1:3">
      <c r="A1243" s="472">
        <v>2210107</v>
      </c>
      <c r="B1243" s="472" t="s">
        <v>1892</v>
      </c>
      <c r="C1243" s="108">
        <v>0</v>
      </c>
    </row>
    <row r="1244" customHeight="1" spans="1:3">
      <c r="A1244" s="472">
        <v>2210199</v>
      </c>
      <c r="B1244" s="472" t="s">
        <v>1893</v>
      </c>
      <c r="C1244" s="108">
        <v>360</v>
      </c>
    </row>
    <row r="1245" customHeight="1" spans="1:3">
      <c r="A1245" s="472">
        <v>22102</v>
      </c>
      <c r="B1245" s="473" t="s">
        <v>1894</v>
      </c>
      <c r="C1245" s="108">
        <f>SUM(C1246:C1248)</f>
        <v>5078</v>
      </c>
    </row>
    <row r="1246" customHeight="1" spans="1:3">
      <c r="A1246" s="472">
        <v>2210201</v>
      </c>
      <c r="B1246" s="472" t="s">
        <v>1895</v>
      </c>
      <c r="C1246" s="108">
        <v>5078</v>
      </c>
    </row>
    <row r="1247" customHeight="1" spans="1:3">
      <c r="A1247" s="472">
        <v>2210202</v>
      </c>
      <c r="B1247" s="472" t="s">
        <v>1896</v>
      </c>
      <c r="C1247" s="108">
        <v>0</v>
      </c>
    </row>
    <row r="1248" customHeight="1" spans="1:3">
      <c r="A1248" s="472">
        <v>2210203</v>
      </c>
      <c r="B1248" s="472" t="s">
        <v>1897</v>
      </c>
      <c r="C1248" s="108">
        <v>0</v>
      </c>
    </row>
    <row r="1249" customHeight="1" spans="1:3">
      <c r="A1249" s="472">
        <v>22103</v>
      </c>
      <c r="B1249" s="473" t="s">
        <v>1898</v>
      </c>
      <c r="C1249" s="108">
        <f>SUM(C1250:C1252)</f>
        <v>0</v>
      </c>
    </row>
    <row r="1250" customHeight="1" spans="1:3">
      <c r="A1250" s="472">
        <v>2210301</v>
      </c>
      <c r="B1250" s="472" t="s">
        <v>1899</v>
      </c>
      <c r="C1250" s="108">
        <v>0</v>
      </c>
    </row>
    <row r="1251" customHeight="1" spans="1:3">
      <c r="A1251" s="472">
        <v>2210302</v>
      </c>
      <c r="B1251" s="472" t="s">
        <v>1900</v>
      </c>
      <c r="C1251" s="108">
        <v>0</v>
      </c>
    </row>
    <row r="1252" customHeight="1" spans="1:3">
      <c r="A1252" s="472">
        <v>2210399</v>
      </c>
      <c r="B1252" s="472" t="s">
        <v>1901</v>
      </c>
      <c r="C1252" s="108">
        <v>0</v>
      </c>
    </row>
    <row r="1253" customHeight="1" spans="1:3">
      <c r="A1253" s="472">
        <v>222</v>
      </c>
      <c r="B1253" s="473" t="s">
        <v>1902</v>
      </c>
      <c r="C1253" s="108">
        <f>SUM(C1254,C1269,C1283,C1288,C1294)</f>
        <v>1714</v>
      </c>
    </row>
    <row r="1254" customHeight="1" spans="1:3">
      <c r="A1254" s="472">
        <v>22201</v>
      </c>
      <c r="B1254" s="473" t="s">
        <v>1903</v>
      </c>
      <c r="C1254" s="108">
        <f>SUM(C1255:C1268)</f>
        <v>1714</v>
      </c>
    </row>
    <row r="1255" customHeight="1" spans="1:3">
      <c r="A1255" s="472">
        <v>2220101</v>
      </c>
      <c r="B1255" s="472" t="s">
        <v>947</v>
      </c>
      <c r="C1255" s="108">
        <v>149</v>
      </c>
    </row>
    <row r="1256" customHeight="1" spans="1:3">
      <c r="A1256" s="472">
        <v>2220102</v>
      </c>
      <c r="B1256" s="472" t="s">
        <v>948</v>
      </c>
      <c r="C1256" s="108">
        <v>0</v>
      </c>
    </row>
    <row r="1257" customHeight="1" spans="1:3">
      <c r="A1257" s="472">
        <v>2220103</v>
      </c>
      <c r="B1257" s="472" t="s">
        <v>949</v>
      </c>
      <c r="C1257" s="108">
        <v>0</v>
      </c>
    </row>
    <row r="1258" customHeight="1" spans="1:3">
      <c r="A1258" s="472">
        <v>2220104</v>
      </c>
      <c r="B1258" s="472" t="s">
        <v>1904</v>
      </c>
      <c r="C1258" s="108">
        <v>0</v>
      </c>
    </row>
    <row r="1259" customHeight="1" spans="1:3">
      <c r="A1259" s="472">
        <v>2220105</v>
      </c>
      <c r="B1259" s="472" t="s">
        <v>1905</v>
      </c>
      <c r="C1259" s="108">
        <v>0</v>
      </c>
    </row>
    <row r="1260" customHeight="1" spans="1:3">
      <c r="A1260" s="472">
        <v>2220106</v>
      </c>
      <c r="B1260" s="472" t="s">
        <v>1906</v>
      </c>
      <c r="C1260" s="108">
        <v>0</v>
      </c>
    </row>
    <row r="1261" customHeight="1" spans="1:3">
      <c r="A1261" s="472">
        <v>2220107</v>
      </c>
      <c r="B1261" s="472" t="s">
        <v>1907</v>
      </c>
      <c r="C1261" s="108">
        <v>0</v>
      </c>
    </row>
    <row r="1262" customHeight="1" spans="1:3">
      <c r="A1262" s="472">
        <v>2220112</v>
      </c>
      <c r="B1262" s="472" t="s">
        <v>1908</v>
      </c>
      <c r="C1262" s="108">
        <v>76</v>
      </c>
    </row>
    <row r="1263" customHeight="1" spans="1:3">
      <c r="A1263" s="472">
        <v>2220113</v>
      </c>
      <c r="B1263" s="472" t="s">
        <v>1909</v>
      </c>
      <c r="C1263" s="108">
        <v>0</v>
      </c>
    </row>
    <row r="1264" customHeight="1" spans="1:3">
      <c r="A1264" s="472">
        <v>2220114</v>
      </c>
      <c r="B1264" s="472" t="s">
        <v>1910</v>
      </c>
      <c r="C1264" s="108">
        <v>0</v>
      </c>
    </row>
    <row r="1265" customHeight="1" spans="1:3">
      <c r="A1265" s="472">
        <v>2220115</v>
      </c>
      <c r="B1265" s="472" t="s">
        <v>1911</v>
      </c>
      <c r="C1265" s="108">
        <v>436</v>
      </c>
    </row>
    <row r="1266" customHeight="1" spans="1:3">
      <c r="A1266" s="472">
        <v>2220118</v>
      </c>
      <c r="B1266" s="472" t="s">
        <v>1912</v>
      </c>
      <c r="C1266" s="108">
        <v>0</v>
      </c>
    </row>
    <row r="1267" customHeight="1" spans="1:3">
      <c r="A1267" s="472">
        <v>2220150</v>
      </c>
      <c r="B1267" s="472" t="s">
        <v>956</v>
      </c>
      <c r="C1267" s="108">
        <v>0</v>
      </c>
    </row>
    <row r="1268" customHeight="1" spans="1:3">
      <c r="A1268" s="472">
        <v>2220199</v>
      </c>
      <c r="B1268" s="472" t="s">
        <v>1913</v>
      </c>
      <c r="C1268" s="108">
        <v>1053</v>
      </c>
    </row>
    <row r="1269" customHeight="1" spans="1:3">
      <c r="A1269" s="472">
        <v>22202</v>
      </c>
      <c r="B1269" s="473" t="s">
        <v>1914</v>
      </c>
      <c r="C1269" s="108">
        <f>SUM(C1270:C1282)</f>
        <v>0</v>
      </c>
    </row>
    <row r="1270" customHeight="1" spans="1:3">
      <c r="A1270" s="472">
        <v>2220201</v>
      </c>
      <c r="B1270" s="472" t="s">
        <v>947</v>
      </c>
      <c r="C1270" s="108">
        <v>0</v>
      </c>
    </row>
    <row r="1271" customHeight="1" spans="1:3">
      <c r="A1271" s="472">
        <v>2220202</v>
      </c>
      <c r="B1271" s="472" t="s">
        <v>948</v>
      </c>
      <c r="C1271" s="108">
        <v>0</v>
      </c>
    </row>
    <row r="1272" customHeight="1" spans="1:3">
      <c r="A1272" s="472">
        <v>2220203</v>
      </c>
      <c r="B1272" s="472" t="s">
        <v>949</v>
      </c>
      <c r="C1272" s="108">
        <v>0</v>
      </c>
    </row>
    <row r="1273" customHeight="1" spans="1:3">
      <c r="A1273" s="472">
        <v>2220204</v>
      </c>
      <c r="B1273" s="472" t="s">
        <v>1915</v>
      </c>
      <c r="C1273" s="108">
        <v>0</v>
      </c>
    </row>
    <row r="1274" customHeight="1" spans="1:3">
      <c r="A1274" s="472">
        <v>2220205</v>
      </c>
      <c r="B1274" s="472" t="s">
        <v>1916</v>
      </c>
      <c r="C1274" s="108">
        <v>0</v>
      </c>
    </row>
    <row r="1275" customHeight="1" spans="1:3">
      <c r="A1275" s="472">
        <v>2220206</v>
      </c>
      <c r="B1275" s="472" t="s">
        <v>1917</v>
      </c>
      <c r="C1275" s="108">
        <v>0</v>
      </c>
    </row>
    <row r="1276" customHeight="1" spans="1:3">
      <c r="A1276" s="472">
        <v>2220207</v>
      </c>
      <c r="B1276" s="472" t="s">
        <v>1918</v>
      </c>
      <c r="C1276" s="108">
        <v>0</v>
      </c>
    </row>
    <row r="1277" customHeight="1" spans="1:3">
      <c r="A1277" s="472">
        <v>2220209</v>
      </c>
      <c r="B1277" s="472" t="s">
        <v>1919</v>
      </c>
      <c r="C1277" s="108">
        <v>0</v>
      </c>
    </row>
    <row r="1278" customHeight="1" spans="1:3">
      <c r="A1278" s="472">
        <v>2220210</v>
      </c>
      <c r="B1278" s="472" t="s">
        <v>1920</v>
      </c>
      <c r="C1278" s="108">
        <v>0</v>
      </c>
    </row>
    <row r="1279" customHeight="1" spans="1:3">
      <c r="A1279" s="472">
        <v>2220211</v>
      </c>
      <c r="B1279" s="472" t="s">
        <v>1921</v>
      </c>
      <c r="C1279" s="108">
        <v>0</v>
      </c>
    </row>
    <row r="1280" customHeight="1" spans="1:3">
      <c r="A1280" s="472">
        <v>2220212</v>
      </c>
      <c r="B1280" s="472" t="s">
        <v>1922</v>
      </c>
      <c r="C1280" s="108">
        <v>0</v>
      </c>
    </row>
    <row r="1281" customHeight="1" spans="1:3">
      <c r="A1281" s="472">
        <v>2220250</v>
      </c>
      <c r="B1281" s="472" t="s">
        <v>956</v>
      </c>
      <c r="C1281" s="108">
        <v>0</v>
      </c>
    </row>
    <row r="1282" customHeight="1" spans="1:3">
      <c r="A1282" s="472">
        <v>2220299</v>
      </c>
      <c r="B1282" s="472" t="s">
        <v>1923</v>
      </c>
      <c r="C1282" s="108">
        <v>0</v>
      </c>
    </row>
    <row r="1283" customHeight="1" spans="1:3">
      <c r="A1283" s="472">
        <v>22203</v>
      </c>
      <c r="B1283" s="473" t="s">
        <v>1924</v>
      </c>
      <c r="C1283" s="108">
        <f>SUM(C1284:C1287)</f>
        <v>0</v>
      </c>
    </row>
    <row r="1284" customHeight="1" spans="1:3">
      <c r="A1284" s="472">
        <v>2220301</v>
      </c>
      <c r="B1284" s="472" t="s">
        <v>1925</v>
      </c>
      <c r="C1284" s="108">
        <v>0</v>
      </c>
    </row>
    <row r="1285" customHeight="1" spans="1:3">
      <c r="A1285" s="472">
        <v>2220303</v>
      </c>
      <c r="B1285" s="472" t="s">
        <v>1926</v>
      </c>
      <c r="C1285" s="108">
        <v>0</v>
      </c>
    </row>
    <row r="1286" customHeight="1" spans="1:3">
      <c r="A1286" s="472">
        <v>2220304</v>
      </c>
      <c r="B1286" s="472" t="s">
        <v>1927</v>
      </c>
      <c r="C1286" s="108">
        <v>0</v>
      </c>
    </row>
    <row r="1287" customHeight="1" spans="1:3">
      <c r="A1287" s="472">
        <v>2220399</v>
      </c>
      <c r="B1287" s="472" t="s">
        <v>1928</v>
      </c>
      <c r="C1287" s="108">
        <v>0</v>
      </c>
    </row>
    <row r="1288" customHeight="1" spans="1:3">
      <c r="A1288" s="472">
        <v>22204</v>
      </c>
      <c r="B1288" s="473" t="s">
        <v>1929</v>
      </c>
      <c r="C1288" s="108">
        <f>SUM(C1289:C1293)</f>
        <v>0</v>
      </c>
    </row>
    <row r="1289" customHeight="1" spans="1:3">
      <c r="A1289" s="472">
        <v>2220401</v>
      </c>
      <c r="B1289" s="472" t="s">
        <v>1930</v>
      </c>
      <c r="C1289" s="108">
        <v>0</v>
      </c>
    </row>
    <row r="1290" customHeight="1" spans="1:3">
      <c r="A1290" s="472">
        <v>2220402</v>
      </c>
      <c r="B1290" s="472" t="s">
        <v>1931</v>
      </c>
      <c r="C1290" s="108">
        <v>0</v>
      </c>
    </row>
    <row r="1291" customHeight="1" spans="1:3">
      <c r="A1291" s="472">
        <v>2220403</v>
      </c>
      <c r="B1291" s="472" t="s">
        <v>1932</v>
      </c>
      <c r="C1291" s="108">
        <v>0</v>
      </c>
    </row>
    <row r="1292" customHeight="1" spans="1:3">
      <c r="A1292" s="472">
        <v>2220404</v>
      </c>
      <c r="B1292" s="472" t="s">
        <v>1933</v>
      </c>
      <c r="C1292" s="108">
        <v>0</v>
      </c>
    </row>
    <row r="1293" customHeight="1" spans="1:3">
      <c r="A1293" s="472">
        <v>2220499</v>
      </c>
      <c r="B1293" s="472" t="s">
        <v>1934</v>
      </c>
      <c r="C1293" s="108">
        <v>0</v>
      </c>
    </row>
    <row r="1294" customHeight="1" spans="1:3">
      <c r="A1294" s="472">
        <v>22205</v>
      </c>
      <c r="B1294" s="473" t="s">
        <v>1935</v>
      </c>
      <c r="C1294" s="108">
        <f>SUM(C1295:C1305)</f>
        <v>0</v>
      </c>
    </row>
    <row r="1295" customHeight="1" spans="1:3">
      <c r="A1295" s="472">
        <v>2220501</v>
      </c>
      <c r="B1295" s="472" t="s">
        <v>1936</v>
      </c>
      <c r="C1295" s="108">
        <v>0</v>
      </c>
    </row>
    <row r="1296" customHeight="1" spans="1:3">
      <c r="A1296" s="472">
        <v>2220502</v>
      </c>
      <c r="B1296" s="472" t="s">
        <v>1937</v>
      </c>
      <c r="C1296" s="108">
        <v>0</v>
      </c>
    </row>
    <row r="1297" customHeight="1" spans="1:3">
      <c r="A1297" s="472">
        <v>2220503</v>
      </c>
      <c r="B1297" s="472" t="s">
        <v>1938</v>
      </c>
      <c r="C1297" s="108">
        <v>0</v>
      </c>
    </row>
    <row r="1298" customHeight="1" spans="1:3">
      <c r="A1298" s="472">
        <v>2220504</v>
      </c>
      <c r="B1298" s="472" t="s">
        <v>1939</v>
      </c>
      <c r="C1298" s="108">
        <v>0</v>
      </c>
    </row>
    <row r="1299" customHeight="1" spans="1:3">
      <c r="A1299" s="472">
        <v>2220505</v>
      </c>
      <c r="B1299" s="472" t="s">
        <v>1940</v>
      </c>
      <c r="C1299" s="108">
        <v>0</v>
      </c>
    </row>
    <row r="1300" customHeight="1" spans="1:3">
      <c r="A1300" s="472">
        <v>2220506</v>
      </c>
      <c r="B1300" s="472" t="s">
        <v>1941</v>
      </c>
      <c r="C1300" s="108">
        <v>0</v>
      </c>
    </row>
    <row r="1301" customHeight="1" spans="1:3">
      <c r="A1301" s="472">
        <v>2220507</v>
      </c>
      <c r="B1301" s="472" t="s">
        <v>1942</v>
      </c>
      <c r="C1301" s="108">
        <v>0</v>
      </c>
    </row>
    <row r="1302" customHeight="1" spans="1:3">
      <c r="A1302" s="472">
        <v>2220508</v>
      </c>
      <c r="B1302" s="472" t="s">
        <v>1943</v>
      </c>
      <c r="C1302" s="108">
        <v>0</v>
      </c>
    </row>
    <row r="1303" customHeight="1" spans="1:3">
      <c r="A1303" s="472">
        <v>2220509</v>
      </c>
      <c r="B1303" s="472" t="s">
        <v>1944</v>
      </c>
      <c r="C1303" s="108">
        <v>0</v>
      </c>
    </row>
    <row r="1304" customHeight="1" spans="1:3">
      <c r="A1304" s="472">
        <v>2220510</v>
      </c>
      <c r="B1304" s="472" t="s">
        <v>1945</v>
      </c>
      <c r="C1304" s="108">
        <v>0</v>
      </c>
    </row>
    <row r="1305" customHeight="1" spans="1:3">
      <c r="A1305" s="472">
        <v>2220599</v>
      </c>
      <c r="B1305" s="472" t="s">
        <v>1946</v>
      </c>
      <c r="C1305" s="108">
        <v>0</v>
      </c>
    </row>
    <row r="1306" customHeight="1" spans="1:3">
      <c r="A1306" s="472">
        <v>224</v>
      </c>
      <c r="B1306" s="473" t="s">
        <v>1947</v>
      </c>
      <c r="C1306" s="108">
        <f>SUM(C1307,C1319,C1325,C1331,C1339,C1352,C1356,C1362)</f>
        <v>1574</v>
      </c>
    </row>
    <row r="1307" customHeight="1" spans="1:3">
      <c r="A1307" s="472">
        <v>22401</v>
      </c>
      <c r="B1307" s="473" t="s">
        <v>1948</v>
      </c>
      <c r="C1307" s="108">
        <f>SUM(C1308:C1318)</f>
        <v>159</v>
      </c>
    </row>
    <row r="1308" customHeight="1" spans="1:3">
      <c r="A1308" s="472">
        <v>2240101</v>
      </c>
      <c r="B1308" s="472" t="s">
        <v>947</v>
      </c>
      <c r="C1308" s="108">
        <v>130</v>
      </c>
    </row>
    <row r="1309" customHeight="1" spans="1:3">
      <c r="A1309" s="472">
        <v>2240102</v>
      </c>
      <c r="B1309" s="472" t="s">
        <v>948</v>
      </c>
      <c r="C1309" s="108">
        <v>0</v>
      </c>
    </row>
    <row r="1310" customHeight="1" spans="1:3">
      <c r="A1310" s="472">
        <v>2240103</v>
      </c>
      <c r="B1310" s="472" t="s">
        <v>949</v>
      </c>
      <c r="C1310" s="108">
        <v>0</v>
      </c>
    </row>
    <row r="1311" customHeight="1" spans="1:3">
      <c r="A1311" s="472">
        <v>2240104</v>
      </c>
      <c r="B1311" s="472" t="s">
        <v>1949</v>
      </c>
      <c r="C1311" s="108">
        <v>0</v>
      </c>
    </row>
    <row r="1312" customHeight="1" spans="1:3">
      <c r="A1312" s="472">
        <v>2240105</v>
      </c>
      <c r="B1312" s="472" t="s">
        <v>1950</v>
      </c>
      <c r="C1312" s="108">
        <v>0</v>
      </c>
    </row>
    <row r="1313" customHeight="1" spans="1:3">
      <c r="A1313" s="472">
        <v>2240106</v>
      </c>
      <c r="B1313" s="472" t="s">
        <v>1951</v>
      </c>
      <c r="C1313" s="108">
        <v>29</v>
      </c>
    </row>
    <row r="1314" customHeight="1" spans="1:3">
      <c r="A1314" s="472">
        <v>2240107</v>
      </c>
      <c r="B1314" s="472" t="s">
        <v>1952</v>
      </c>
      <c r="C1314" s="108">
        <v>0</v>
      </c>
    </row>
    <row r="1315" customHeight="1" spans="1:3">
      <c r="A1315" s="472">
        <v>2240108</v>
      </c>
      <c r="B1315" s="472" t="s">
        <v>1953</v>
      </c>
      <c r="C1315" s="108">
        <v>0</v>
      </c>
    </row>
    <row r="1316" customHeight="1" spans="1:3">
      <c r="A1316" s="472">
        <v>2240109</v>
      </c>
      <c r="B1316" s="472" t="s">
        <v>1954</v>
      </c>
      <c r="C1316" s="108">
        <v>0</v>
      </c>
    </row>
    <row r="1317" customHeight="1" spans="1:3">
      <c r="A1317" s="472">
        <v>2240150</v>
      </c>
      <c r="B1317" s="472" t="s">
        <v>956</v>
      </c>
      <c r="C1317" s="108">
        <v>0</v>
      </c>
    </row>
    <row r="1318" customHeight="1" spans="1:3">
      <c r="A1318" s="472">
        <v>2240199</v>
      </c>
      <c r="B1318" s="472" t="s">
        <v>1955</v>
      </c>
      <c r="C1318" s="108">
        <v>0</v>
      </c>
    </row>
    <row r="1319" customHeight="1" spans="1:3">
      <c r="A1319" s="472">
        <v>22402</v>
      </c>
      <c r="B1319" s="473" t="s">
        <v>1956</v>
      </c>
      <c r="C1319" s="108">
        <f>SUM(C1320:C1324)</f>
        <v>1211</v>
      </c>
    </row>
    <row r="1320" customHeight="1" spans="1:3">
      <c r="A1320" s="472">
        <v>2240201</v>
      </c>
      <c r="B1320" s="472" t="s">
        <v>947</v>
      </c>
      <c r="C1320" s="108">
        <v>0</v>
      </c>
    </row>
    <row r="1321" customHeight="1" spans="1:3">
      <c r="A1321" s="472">
        <v>2240202</v>
      </c>
      <c r="B1321" s="472" t="s">
        <v>948</v>
      </c>
      <c r="C1321" s="108">
        <v>0</v>
      </c>
    </row>
    <row r="1322" customHeight="1" spans="1:3">
      <c r="A1322" s="472">
        <v>2240203</v>
      </c>
      <c r="B1322" s="472" t="s">
        <v>949</v>
      </c>
      <c r="C1322" s="108">
        <v>0</v>
      </c>
    </row>
    <row r="1323" customHeight="1" spans="1:3">
      <c r="A1323" s="472">
        <v>2240204</v>
      </c>
      <c r="B1323" s="472" t="s">
        <v>1957</v>
      </c>
      <c r="C1323" s="108">
        <v>20</v>
      </c>
    </row>
    <row r="1324" customHeight="1" spans="1:3">
      <c r="A1324" s="472">
        <v>2240299</v>
      </c>
      <c r="B1324" s="472" t="s">
        <v>1958</v>
      </c>
      <c r="C1324" s="108">
        <v>1191</v>
      </c>
    </row>
    <row r="1325" customHeight="1" spans="1:3">
      <c r="A1325" s="472">
        <v>22403</v>
      </c>
      <c r="B1325" s="473" t="s">
        <v>1959</v>
      </c>
      <c r="C1325" s="108">
        <f>SUM(C1326:C1330)</f>
        <v>0</v>
      </c>
    </row>
    <row r="1326" customHeight="1" spans="1:3">
      <c r="A1326" s="472">
        <v>2240301</v>
      </c>
      <c r="B1326" s="472" t="s">
        <v>947</v>
      </c>
      <c r="C1326" s="108">
        <v>0</v>
      </c>
    </row>
    <row r="1327" customHeight="1" spans="1:3">
      <c r="A1327" s="472">
        <v>2240302</v>
      </c>
      <c r="B1327" s="472" t="s">
        <v>948</v>
      </c>
      <c r="C1327" s="108">
        <v>0</v>
      </c>
    </row>
    <row r="1328" customHeight="1" spans="1:3">
      <c r="A1328" s="472">
        <v>2240303</v>
      </c>
      <c r="B1328" s="472" t="s">
        <v>949</v>
      </c>
      <c r="C1328" s="108">
        <v>0</v>
      </c>
    </row>
    <row r="1329" customHeight="1" spans="1:3">
      <c r="A1329" s="472">
        <v>2240304</v>
      </c>
      <c r="B1329" s="472" t="s">
        <v>1960</v>
      </c>
      <c r="C1329" s="108">
        <v>0</v>
      </c>
    </row>
    <row r="1330" customHeight="1" spans="1:3">
      <c r="A1330" s="472">
        <v>2240399</v>
      </c>
      <c r="B1330" s="472" t="s">
        <v>1961</v>
      </c>
      <c r="C1330" s="108">
        <v>0</v>
      </c>
    </row>
    <row r="1331" customHeight="1" spans="1:3">
      <c r="A1331" s="472">
        <v>22404</v>
      </c>
      <c r="B1331" s="473" t="s">
        <v>1962</v>
      </c>
      <c r="C1331" s="108">
        <f>SUM(C1332:C1338)</f>
        <v>0</v>
      </c>
    </row>
    <row r="1332" customHeight="1" spans="1:3">
      <c r="A1332" s="472">
        <v>2240401</v>
      </c>
      <c r="B1332" s="472" t="s">
        <v>947</v>
      </c>
      <c r="C1332" s="108">
        <v>0</v>
      </c>
    </row>
    <row r="1333" customHeight="1" spans="1:3">
      <c r="A1333" s="472">
        <v>2240402</v>
      </c>
      <c r="B1333" s="472" t="s">
        <v>948</v>
      </c>
      <c r="C1333" s="108">
        <v>0</v>
      </c>
    </row>
    <row r="1334" customHeight="1" spans="1:3">
      <c r="A1334" s="472">
        <v>2240403</v>
      </c>
      <c r="B1334" s="472" t="s">
        <v>949</v>
      </c>
      <c r="C1334" s="108">
        <v>0</v>
      </c>
    </row>
    <row r="1335" customHeight="1" spans="1:3">
      <c r="A1335" s="472">
        <v>2240404</v>
      </c>
      <c r="B1335" s="472" t="s">
        <v>1963</v>
      </c>
      <c r="C1335" s="108">
        <v>0</v>
      </c>
    </row>
    <row r="1336" customHeight="1" spans="1:3">
      <c r="A1336" s="472">
        <v>2240405</v>
      </c>
      <c r="B1336" s="472" t="s">
        <v>1964</v>
      </c>
      <c r="C1336" s="108">
        <v>0</v>
      </c>
    </row>
    <row r="1337" customHeight="1" spans="1:3">
      <c r="A1337" s="472">
        <v>2240450</v>
      </c>
      <c r="B1337" s="472" t="s">
        <v>956</v>
      </c>
      <c r="C1337" s="108">
        <v>0</v>
      </c>
    </row>
    <row r="1338" customHeight="1" spans="1:3">
      <c r="A1338" s="472">
        <v>2240499</v>
      </c>
      <c r="B1338" s="472" t="s">
        <v>1965</v>
      </c>
      <c r="C1338" s="108">
        <v>0</v>
      </c>
    </row>
    <row r="1339" customHeight="1" spans="1:3">
      <c r="A1339" s="472">
        <v>22405</v>
      </c>
      <c r="B1339" s="473" t="s">
        <v>1966</v>
      </c>
      <c r="C1339" s="108">
        <f>SUM(C1340:C1351)</f>
        <v>137</v>
      </c>
    </row>
    <row r="1340" customHeight="1" spans="1:3">
      <c r="A1340" s="472">
        <v>2240501</v>
      </c>
      <c r="B1340" s="472" t="s">
        <v>947</v>
      </c>
      <c r="C1340" s="108">
        <v>93</v>
      </c>
    </row>
    <row r="1341" customHeight="1" spans="1:3">
      <c r="A1341" s="472">
        <v>2240502</v>
      </c>
      <c r="B1341" s="472" t="s">
        <v>948</v>
      </c>
      <c r="C1341" s="108">
        <v>0</v>
      </c>
    </row>
    <row r="1342" customHeight="1" spans="1:3">
      <c r="A1342" s="472">
        <v>2240503</v>
      </c>
      <c r="B1342" s="472" t="s">
        <v>949</v>
      </c>
      <c r="C1342" s="108">
        <v>0</v>
      </c>
    </row>
    <row r="1343" customHeight="1" spans="1:3">
      <c r="A1343" s="472">
        <v>2240504</v>
      </c>
      <c r="B1343" s="472" t="s">
        <v>1967</v>
      </c>
      <c r="C1343" s="108">
        <v>0</v>
      </c>
    </row>
    <row r="1344" customHeight="1" spans="1:3">
      <c r="A1344" s="472">
        <v>2240505</v>
      </c>
      <c r="B1344" s="472" t="s">
        <v>1968</v>
      </c>
      <c r="C1344" s="108">
        <v>0</v>
      </c>
    </row>
    <row r="1345" customHeight="1" spans="1:3">
      <c r="A1345" s="472">
        <v>2240506</v>
      </c>
      <c r="B1345" s="472" t="s">
        <v>1969</v>
      </c>
      <c r="C1345" s="108">
        <v>13</v>
      </c>
    </row>
    <row r="1346" customHeight="1" spans="1:3">
      <c r="A1346" s="472">
        <v>2240507</v>
      </c>
      <c r="B1346" s="472" t="s">
        <v>1970</v>
      </c>
      <c r="C1346" s="108">
        <v>8</v>
      </c>
    </row>
    <row r="1347" customHeight="1" spans="1:3">
      <c r="A1347" s="472">
        <v>2240508</v>
      </c>
      <c r="B1347" s="472" t="s">
        <v>1971</v>
      </c>
      <c r="C1347" s="108">
        <v>0</v>
      </c>
    </row>
    <row r="1348" customHeight="1" spans="1:3">
      <c r="A1348" s="472">
        <v>2240509</v>
      </c>
      <c r="B1348" s="472" t="s">
        <v>1972</v>
      </c>
      <c r="C1348" s="108">
        <v>2</v>
      </c>
    </row>
    <row r="1349" customHeight="1" spans="1:3">
      <c r="A1349" s="472">
        <v>2240510</v>
      </c>
      <c r="B1349" s="472" t="s">
        <v>1973</v>
      </c>
      <c r="C1349" s="108">
        <v>5</v>
      </c>
    </row>
    <row r="1350" customHeight="1" spans="1:3">
      <c r="A1350" s="472">
        <v>2240550</v>
      </c>
      <c r="B1350" s="472" t="s">
        <v>1974</v>
      </c>
      <c r="C1350" s="108">
        <v>0</v>
      </c>
    </row>
    <row r="1351" customHeight="1" spans="1:3">
      <c r="A1351" s="472">
        <v>2240599</v>
      </c>
      <c r="B1351" s="472" t="s">
        <v>1975</v>
      </c>
      <c r="C1351" s="108">
        <v>16</v>
      </c>
    </row>
    <row r="1352" customHeight="1" spans="1:3">
      <c r="A1352" s="472">
        <v>22406</v>
      </c>
      <c r="B1352" s="473" t="s">
        <v>1976</v>
      </c>
      <c r="C1352" s="108">
        <f>SUM(C1353:C1355)</f>
        <v>0</v>
      </c>
    </row>
    <row r="1353" customHeight="1" spans="1:3">
      <c r="A1353" s="472">
        <v>2240601</v>
      </c>
      <c r="B1353" s="472" t="s">
        <v>1977</v>
      </c>
      <c r="C1353" s="108">
        <v>0</v>
      </c>
    </row>
    <row r="1354" customHeight="1" spans="1:3">
      <c r="A1354" s="472">
        <v>2240602</v>
      </c>
      <c r="B1354" s="472" t="s">
        <v>1978</v>
      </c>
      <c r="C1354" s="108">
        <v>0</v>
      </c>
    </row>
    <row r="1355" customHeight="1" spans="1:3">
      <c r="A1355" s="472">
        <v>2240699</v>
      </c>
      <c r="B1355" s="472" t="s">
        <v>1979</v>
      </c>
      <c r="C1355" s="108">
        <v>0</v>
      </c>
    </row>
    <row r="1356" customHeight="1" spans="1:3">
      <c r="A1356" s="472">
        <v>22407</v>
      </c>
      <c r="B1356" s="473" t="s">
        <v>1980</v>
      </c>
      <c r="C1356" s="108">
        <f>SUM(C1357:C1361)</f>
        <v>67</v>
      </c>
    </row>
    <row r="1357" customHeight="1" spans="1:3">
      <c r="A1357" s="472">
        <v>2240701</v>
      </c>
      <c r="B1357" s="472" t="s">
        <v>1981</v>
      </c>
      <c r="C1357" s="108">
        <v>67</v>
      </c>
    </row>
    <row r="1358" customHeight="1" spans="1:3">
      <c r="A1358" s="472">
        <v>2240702</v>
      </c>
      <c r="B1358" s="472" t="s">
        <v>1982</v>
      </c>
      <c r="C1358" s="108">
        <v>0</v>
      </c>
    </row>
    <row r="1359" customHeight="1" spans="1:3">
      <c r="A1359" s="472">
        <v>2240703</v>
      </c>
      <c r="B1359" s="472" t="s">
        <v>1983</v>
      </c>
      <c r="C1359" s="108">
        <v>0</v>
      </c>
    </row>
    <row r="1360" customHeight="1" spans="1:3">
      <c r="A1360" s="472">
        <v>2240704</v>
      </c>
      <c r="B1360" s="472" t="s">
        <v>1984</v>
      </c>
      <c r="C1360" s="108">
        <v>0</v>
      </c>
    </row>
    <row r="1361" customHeight="1" spans="1:3">
      <c r="A1361" s="472">
        <v>2240799</v>
      </c>
      <c r="B1361" s="472" t="s">
        <v>1985</v>
      </c>
      <c r="C1361" s="108">
        <v>0</v>
      </c>
    </row>
    <row r="1362" customHeight="1" spans="1:3">
      <c r="A1362" s="472">
        <v>22499</v>
      </c>
      <c r="B1362" s="473" t="s">
        <v>1986</v>
      </c>
      <c r="C1362" s="108">
        <v>0</v>
      </c>
    </row>
    <row r="1363" customHeight="1" spans="1:3">
      <c r="A1363" s="472">
        <v>229</v>
      </c>
      <c r="B1363" s="473" t="s">
        <v>1987</v>
      </c>
      <c r="C1363" s="108">
        <f>C1364</f>
        <v>0</v>
      </c>
    </row>
    <row r="1364" customHeight="1" spans="1:3">
      <c r="A1364" s="472">
        <v>22999</v>
      </c>
      <c r="B1364" s="473" t="s">
        <v>1988</v>
      </c>
      <c r="C1364" s="108">
        <f>C1365</f>
        <v>0</v>
      </c>
    </row>
    <row r="1365" customHeight="1" spans="1:3">
      <c r="A1365" s="472">
        <v>2299901</v>
      </c>
      <c r="B1365" s="472" t="s">
        <v>1989</v>
      </c>
      <c r="C1365" s="108">
        <v>0</v>
      </c>
    </row>
    <row r="1366" customHeight="1" spans="1:3">
      <c r="A1366" s="472">
        <v>232</v>
      </c>
      <c r="B1366" s="473" t="s">
        <v>1990</v>
      </c>
      <c r="C1366" s="108">
        <f>SUM(C1367,C1368,C1369)</f>
        <v>7537</v>
      </c>
    </row>
    <row r="1367" customHeight="1" spans="1:3">
      <c r="A1367" s="472">
        <v>23201</v>
      </c>
      <c r="B1367" s="473" t="s">
        <v>1991</v>
      </c>
      <c r="C1367" s="108">
        <v>0</v>
      </c>
    </row>
    <row r="1368" customHeight="1" spans="1:3">
      <c r="A1368" s="472">
        <v>23202</v>
      </c>
      <c r="B1368" s="473" t="s">
        <v>1992</v>
      </c>
      <c r="C1368" s="108">
        <v>0</v>
      </c>
    </row>
    <row r="1369" customHeight="1" spans="1:3">
      <c r="A1369" s="472">
        <v>23203</v>
      </c>
      <c r="B1369" s="473" t="s">
        <v>1993</v>
      </c>
      <c r="C1369" s="108">
        <f>SUM(C1370:C1373)</f>
        <v>7537</v>
      </c>
    </row>
    <row r="1370" customHeight="1" spans="1:3">
      <c r="A1370" s="472">
        <v>2320301</v>
      </c>
      <c r="B1370" s="472" t="s">
        <v>1994</v>
      </c>
      <c r="C1370" s="108">
        <v>7537</v>
      </c>
    </row>
    <row r="1371" customHeight="1" spans="1:3">
      <c r="A1371" s="472">
        <v>2320302</v>
      </c>
      <c r="B1371" s="472" t="s">
        <v>1995</v>
      </c>
      <c r="C1371" s="108">
        <v>0</v>
      </c>
    </row>
    <row r="1372" customHeight="1" spans="1:3">
      <c r="A1372" s="472">
        <v>2320303</v>
      </c>
      <c r="B1372" s="472" t="s">
        <v>1996</v>
      </c>
      <c r="C1372" s="108">
        <v>0</v>
      </c>
    </row>
    <row r="1373" customHeight="1" spans="1:3">
      <c r="A1373" s="472">
        <v>2320304</v>
      </c>
      <c r="B1373" s="472" t="s">
        <v>1997</v>
      </c>
      <c r="C1373" s="108">
        <v>0</v>
      </c>
    </row>
    <row r="1374" customHeight="1" spans="1:3">
      <c r="A1374" s="472">
        <v>233</v>
      </c>
      <c r="B1374" s="473" t="s">
        <v>1998</v>
      </c>
      <c r="C1374" s="108">
        <f>C1375+C1376+C1377</f>
        <v>36</v>
      </c>
    </row>
    <row r="1375" customHeight="1" spans="1:3">
      <c r="A1375" s="472">
        <v>23301</v>
      </c>
      <c r="B1375" s="473" t="s">
        <v>1999</v>
      </c>
      <c r="C1375" s="108">
        <v>0</v>
      </c>
    </row>
    <row r="1376" customHeight="1" spans="1:3">
      <c r="A1376" s="472">
        <v>23302</v>
      </c>
      <c r="B1376" s="473" t="s">
        <v>2000</v>
      </c>
      <c r="C1376" s="108">
        <v>0</v>
      </c>
    </row>
    <row r="1377" customHeight="1" spans="1:3">
      <c r="A1377" s="472">
        <v>23303</v>
      </c>
      <c r="B1377" s="473" t="s">
        <v>2001</v>
      </c>
      <c r="C1377" s="108">
        <v>36</v>
      </c>
    </row>
    <row r="1378" customHeight="1" spans="2:2">
      <c r="B1378" s="474"/>
    </row>
    <row r="1379" customHeight="1" spans="2:2">
      <c r="B1379" s="474"/>
    </row>
    <row r="1380" customHeight="1" spans="2:2">
      <c r="B1380" s="474"/>
    </row>
    <row r="1381" customHeight="1" spans="2:2">
      <c r="B1381" s="474"/>
    </row>
    <row r="1382" customHeight="1" spans="2:2">
      <c r="B1382" s="474"/>
    </row>
    <row r="1383" customHeight="1" spans="2:2">
      <c r="B1383" s="474"/>
    </row>
    <row r="1384" customHeight="1" spans="2:2">
      <c r="B1384" s="474"/>
    </row>
    <row r="1385" customHeight="1" spans="2:2">
      <c r="B1385" s="474"/>
    </row>
    <row r="1386" customHeight="1" spans="2:2">
      <c r="B1386" s="474"/>
    </row>
    <row r="1387" customHeight="1" spans="2:2">
      <c r="B1387" s="474"/>
    </row>
  </sheetData>
  <mergeCells count="1">
    <mergeCell ref="A3:C3"/>
  </mergeCells>
  <pageMargins left="1.07916666666667" right="0.75" top="1" bottom="1" header="0.5" footer="0.5"/>
  <pageSetup paperSize="9" orientation="portrait"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31</vt:i4>
      </vt:variant>
    </vt:vector>
  </HeadingPairs>
  <TitlesOfParts>
    <vt:vector size="31" baseType="lpstr">
      <vt:lpstr>封面</vt:lpstr>
      <vt:lpstr>目录</vt:lpstr>
      <vt:lpstr>表1 全辖一般收支总表</vt:lpstr>
      <vt:lpstr>表2 本级一般收支总表</vt:lpstr>
      <vt:lpstr>表3 本级一般收入决算表</vt:lpstr>
      <vt:lpstr>表4 全县一般收入明细表</vt:lpstr>
      <vt:lpstr>表5 省级转移性收入明细</vt:lpstr>
      <vt:lpstr>表6 本级一般支出决算</vt:lpstr>
      <vt:lpstr>表7 支出功能分类明细表</vt:lpstr>
      <vt:lpstr>表8 基本支出经济分类</vt:lpstr>
      <vt:lpstr>表9 分地区转移支付表</vt:lpstr>
      <vt:lpstr>表10 专项转移支付分项目表</vt:lpstr>
      <vt:lpstr>表11 全辖基金表</vt:lpstr>
      <vt:lpstr>表12 本级基金收支表</vt:lpstr>
      <vt:lpstr>表13 本级基金收入表</vt:lpstr>
      <vt:lpstr>表14 本级基金支出表</vt:lpstr>
      <vt:lpstr>表15 基金分地区转移支出表</vt:lpstr>
      <vt:lpstr>表16 全辖国有资本收支表</vt:lpstr>
      <vt:lpstr>表17 本级国有资本收支表</vt:lpstr>
      <vt:lpstr>表18 本级国有资本经营收入明细表</vt:lpstr>
      <vt:lpstr>表19 本级国有资本经营支出明细表</vt:lpstr>
      <vt:lpstr>表20 全辖社保</vt:lpstr>
      <vt:lpstr>表21 本级社保收支总表</vt:lpstr>
      <vt:lpstr>表22 社保收入</vt:lpstr>
      <vt:lpstr>表23 社保支出</vt:lpstr>
      <vt:lpstr>表24 本级地方政府债券</vt:lpstr>
      <vt:lpstr>表25  部门收入支出决算总表</vt:lpstr>
      <vt:lpstr>表26 部门收入决算总表</vt:lpstr>
      <vt:lpstr>表27   部门支出决算总表</vt:lpstr>
      <vt:lpstr>表28  部门一般公共预算财政拨款支出决算表</vt:lpstr>
      <vt:lpstr>表29  2019年定安县“三公”等经费统计表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张振旺</dc:creator>
  <cp:lastModifiedBy>李任一</cp:lastModifiedBy>
  <dcterms:created xsi:type="dcterms:W3CDTF">2020-11-06T08:56:00Z</dcterms:created>
  <dcterms:modified xsi:type="dcterms:W3CDTF">2020-11-27T00:43:10Z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2052-11.1.0.7693</vt:lpwstr>
  </property>
</Properties>
</file>